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I:\Investor_Relations\ECBC\2019\"/>
    </mc:Choice>
  </mc:AlternateContent>
  <xr:revisionPtr revIDLastSave="0" documentId="13_ncr:1_{82C470CF-5C4E-40A2-8BA2-09482456F527}" xr6:coauthVersionLast="44" xr6:coauthVersionMax="44" xr10:uidLastSave="{00000000-0000-0000-0000-000000000000}"/>
  <bookViews>
    <workbookView xWindow="22932" yWindow="-108" windowWidth="23256" windowHeight="12576"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Frontpage" sheetId="19" r:id="rId6"/>
    <sheet name="Contents" sheetId="20" r:id="rId7"/>
    <sheet name="Table A - General Issuer Detail" sheetId="21" r:id="rId8"/>
    <sheet name="G1-G4 - Cover pool inform." sheetId="22" r:id="rId9"/>
    <sheet name="Table 1-3 - Lending" sheetId="23" r:id="rId10"/>
    <sheet name="Table 4 - LTV" sheetId="24" r:id="rId11"/>
    <sheet name="Table 5 - Lending by region" sheetId="25" r:id="rId12"/>
    <sheet name="Table 6-8 - Lending by loantype" sheetId="26" r:id="rId13"/>
    <sheet name="Table 9-12 - Lending" sheetId="27" r:id="rId14"/>
    <sheet name="X1 Key Concepts" sheetId="28" r:id="rId15"/>
    <sheet name="X2 Key Concepts" sheetId="29" r:id="rId16"/>
    <sheet name="X3 - General explanation" sheetId="30" r:id="rId17"/>
    <sheet name="D. Insert Nat Trans Templ" sheetId="14" state="hidden" r:id="rId18"/>
    <sheet name="E. Optional ECB-ECAIs data" sheetId="18" state="hidden" r:id="rId19"/>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6">Contents!$A$1:$F$67</definedName>
    <definedName name="_xlnm.Print_Area" localSheetId="0">Disclaimer!$A$1:$A$170</definedName>
    <definedName name="_xlnm.Print_Area" localSheetId="18">'E. Optional ECB-ECAIs data'!$A$2:$G$72</definedName>
    <definedName name="_xlnm.Print_Area" localSheetId="5">Frontpage!$A$1:$F$37</definedName>
    <definedName name="_xlnm.Print_Area" localSheetId="8">'G1-G4 - Cover pool inform.'!$A$1:$L$132</definedName>
    <definedName name="_xlnm.Print_Area" localSheetId="1">Introduction!$B$2:$J$40</definedName>
    <definedName name="_xlnm.Print_Area" localSheetId="10">'Table 4 - LTV'!$A$1:$O$90</definedName>
    <definedName name="_xlnm.Print_Area" localSheetId="13">'Table 9-12 - Lending'!$A$1:$U$83</definedName>
    <definedName name="_xlnm.Print_Area" localSheetId="14">'X1 Key Concepts'!$A$1:$D$46</definedName>
    <definedName name="_xlnm.Print_Titles" localSheetId="0">Disclaimer!$2:$2</definedName>
    <definedName name="privacy_policy" localSheetId="0">Disclaimer!$A$136</definedName>
    <definedName name="Q_1">'Table A - General Issuer Detail'!$F$9</definedName>
    <definedName name="Q_2">'Table A - General Issuer Detail'!$E$9</definedName>
    <definedName name="Q_3">'Table A - General Issuer Detail'!$D$9</definedName>
    <definedName name="Q_4">'Table A - General Issuer Detail'!$C$9</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2" i="27" l="1"/>
  <c r="B39" i="27" l="1"/>
  <c r="L29" i="27" l="1"/>
  <c r="K29" i="27"/>
  <c r="J29" i="27"/>
  <c r="I29" i="27"/>
  <c r="H29" i="27"/>
  <c r="G29" i="27"/>
  <c r="F29" i="27"/>
  <c r="E29" i="27"/>
  <c r="D29" i="27"/>
  <c r="C29" i="27"/>
  <c r="M28" i="27"/>
  <c r="M27" i="27"/>
  <c r="M26" i="27"/>
  <c r="M25" i="27"/>
  <c r="M24" i="27"/>
  <c r="M23" i="27"/>
  <c r="M29" i="27" s="1"/>
  <c r="L14" i="27"/>
  <c r="K14" i="27"/>
  <c r="J14" i="27"/>
  <c r="I14" i="27"/>
  <c r="H14" i="27"/>
  <c r="G14" i="27"/>
  <c r="F14" i="27"/>
  <c r="E14" i="27"/>
  <c r="D14" i="27"/>
  <c r="C14" i="27"/>
  <c r="M13" i="27"/>
  <c r="M12" i="27"/>
  <c r="M11" i="27"/>
  <c r="M10" i="27"/>
  <c r="M14" i="27" s="1"/>
  <c r="M9" i="27"/>
  <c r="K60" i="26"/>
  <c r="G60" i="26"/>
  <c r="C60" i="26"/>
  <c r="M59" i="26"/>
  <c r="M58" i="26"/>
  <c r="M57" i="26"/>
  <c r="L56" i="26"/>
  <c r="K56" i="26"/>
  <c r="J56" i="26"/>
  <c r="I56" i="26"/>
  <c r="H56" i="26"/>
  <c r="G56" i="26"/>
  <c r="F56" i="26"/>
  <c r="E56" i="26"/>
  <c r="M56" i="26" s="1"/>
  <c r="D56" i="26"/>
  <c r="C56" i="26"/>
  <c r="M55" i="26"/>
  <c r="M54" i="26"/>
  <c r="M53" i="26"/>
  <c r="M52" i="26"/>
  <c r="L51" i="26"/>
  <c r="L60" i="26" s="1"/>
  <c r="K51" i="26"/>
  <c r="J51" i="26"/>
  <c r="J60" i="26" s="1"/>
  <c r="I51" i="26"/>
  <c r="I60" i="26" s="1"/>
  <c r="H51" i="26"/>
  <c r="H60" i="26" s="1"/>
  <c r="G51" i="26"/>
  <c r="F51" i="26"/>
  <c r="F60" i="26" s="1"/>
  <c r="E51" i="26"/>
  <c r="E60" i="26" s="1"/>
  <c r="D51" i="26"/>
  <c r="D60" i="26" s="1"/>
  <c r="C51" i="26"/>
  <c r="M50" i="26"/>
  <c r="M49" i="26"/>
  <c r="I40" i="26"/>
  <c r="E40" i="26"/>
  <c r="M39" i="26"/>
  <c r="M38" i="26"/>
  <c r="M37" i="26"/>
  <c r="L36" i="26"/>
  <c r="K36" i="26"/>
  <c r="J36" i="26"/>
  <c r="I36" i="26"/>
  <c r="H36" i="26"/>
  <c r="G36" i="26"/>
  <c r="F36" i="26"/>
  <c r="E36" i="26"/>
  <c r="D36" i="26"/>
  <c r="C36" i="26"/>
  <c r="M36" i="26" s="1"/>
  <c r="M35" i="26"/>
  <c r="M34" i="26"/>
  <c r="M33" i="26"/>
  <c r="M32" i="26"/>
  <c r="L31" i="26"/>
  <c r="L40" i="26" s="1"/>
  <c r="K31" i="26"/>
  <c r="K40" i="26" s="1"/>
  <c r="J31" i="26"/>
  <c r="J40" i="26" s="1"/>
  <c r="I31" i="26"/>
  <c r="H31" i="26"/>
  <c r="H40" i="26" s="1"/>
  <c r="G31" i="26"/>
  <c r="G40" i="26" s="1"/>
  <c r="F31" i="26"/>
  <c r="F40" i="26" s="1"/>
  <c r="E31" i="26"/>
  <c r="D31" i="26"/>
  <c r="D40" i="26" s="1"/>
  <c r="C31" i="26"/>
  <c r="M31" i="26" s="1"/>
  <c r="M40" i="26" s="1"/>
  <c r="M30" i="26"/>
  <c r="M29" i="26"/>
  <c r="L20" i="26"/>
  <c r="K20" i="26"/>
  <c r="H20" i="26"/>
  <c r="G20" i="26"/>
  <c r="D20" i="26"/>
  <c r="C20" i="26"/>
  <c r="M19" i="26"/>
  <c r="M18" i="26"/>
  <c r="M17" i="26"/>
  <c r="M15" i="26"/>
  <c r="M14" i="26"/>
  <c r="M13" i="26"/>
  <c r="M12" i="26"/>
  <c r="L11" i="26"/>
  <c r="K11" i="26"/>
  <c r="J11" i="26"/>
  <c r="J20" i="26" s="1"/>
  <c r="I11" i="26"/>
  <c r="I20" i="26" s="1"/>
  <c r="H11" i="26"/>
  <c r="G11" i="26"/>
  <c r="F11" i="26"/>
  <c r="F20" i="26" s="1"/>
  <c r="E11" i="26"/>
  <c r="E20" i="26" s="1"/>
  <c r="D11" i="26"/>
  <c r="C11" i="26"/>
  <c r="M10" i="26"/>
  <c r="M9" i="26"/>
  <c r="H22" i="25"/>
  <c r="G22" i="25"/>
  <c r="F22" i="25"/>
  <c r="E22" i="25"/>
  <c r="D22" i="25"/>
  <c r="C22" i="25"/>
  <c r="I20" i="25"/>
  <c r="I19" i="25"/>
  <c r="I18" i="25"/>
  <c r="I17" i="25"/>
  <c r="I16" i="25"/>
  <c r="I15" i="25"/>
  <c r="I14" i="25"/>
  <c r="I13" i="25"/>
  <c r="I12" i="25"/>
  <c r="I11" i="25"/>
  <c r="I22" i="25" s="1"/>
  <c r="I27" i="23"/>
  <c r="H27" i="23"/>
  <c r="G27" i="23"/>
  <c r="E27" i="23"/>
  <c r="D27" i="23"/>
  <c r="C27" i="23"/>
  <c r="I26" i="23"/>
  <c r="F27" i="23" s="1"/>
  <c r="M19" i="23"/>
  <c r="L19" i="23"/>
  <c r="K19" i="23"/>
  <c r="I19" i="23"/>
  <c r="H19" i="23"/>
  <c r="G19" i="23"/>
  <c r="E19" i="23"/>
  <c r="D19" i="23"/>
  <c r="C19" i="23"/>
  <c r="M18" i="23"/>
  <c r="J19" i="23" s="1"/>
  <c r="M12" i="23"/>
  <c r="L12" i="23"/>
  <c r="K12" i="23"/>
  <c r="I12" i="23"/>
  <c r="H12" i="23"/>
  <c r="G12" i="23"/>
  <c r="E12" i="23"/>
  <c r="D12" i="23"/>
  <c r="C12" i="23"/>
  <c r="M11" i="23"/>
  <c r="J12" i="23" s="1"/>
  <c r="C106" i="22"/>
  <c r="C105" i="22"/>
  <c r="E83" i="22"/>
  <c r="D83" i="22"/>
  <c r="C83" i="22"/>
  <c r="F82" i="22"/>
  <c r="F83" i="22" s="1"/>
  <c r="F81" i="22"/>
  <c r="F80" i="22"/>
  <c r="F79" i="22"/>
  <c r="K75" i="22"/>
  <c r="I75" i="22"/>
  <c r="H75" i="22"/>
  <c r="G75" i="22"/>
  <c r="F75" i="22"/>
  <c r="E75" i="22"/>
  <c r="D75" i="22"/>
  <c r="C75" i="22"/>
  <c r="K67" i="22"/>
  <c r="I67" i="22"/>
  <c r="H67" i="22"/>
  <c r="G67" i="22"/>
  <c r="F67" i="22"/>
  <c r="E67" i="22"/>
  <c r="D67" i="22"/>
  <c r="C67" i="22"/>
  <c r="F26" i="22"/>
  <c r="M11" i="26" l="1"/>
  <c r="M20" i="26" s="1"/>
  <c r="M51" i="26"/>
  <c r="M60" i="26" s="1"/>
  <c r="C40" i="26"/>
  <c r="F12" i="23"/>
  <c r="F19" i="23"/>
  <c r="F28" i="9"/>
  <c r="C207" i="8" l="1"/>
  <c r="G227" i="8" l="1"/>
  <c r="F227" i="8"/>
  <c r="G226" i="8"/>
  <c r="F226" i="8"/>
  <c r="G225" i="8"/>
  <c r="F225" i="8"/>
  <c r="G224" i="8"/>
  <c r="F224" i="8"/>
  <c r="G223" i="8"/>
  <c r="F223" i="8"/>
  <c r="G222" i="8"/>
  <c r="F222" i="8"/>
  <c r="G221" i="8"/>
  <c r="F221" i="8"/>
  <c r="G219" i="8"/>
  <c r="F219" i="8"/>
  <c r="G218" i="8"/>
  <c r="F218" i="8"/>
  <c r="G217" i="8"/>
  <c r="F217" i="8"/>
  <c r="D300" i="8"/>
  <c r="D292" i="8"/>
  <c r="C292" i="8"/>
  <c r="D290" i="8"/>
  <c r="D293" i="8"/>
  <c r="F292" i="8"/>
  <c r="C290" i="8"/>
  <c r="C293" i="8"/>
  <c r="C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<sst xmlns="http://schemas.openxmlformats.org/spreadsheetml/2006/main" count="2886" uniqueCount="1777">
  <si>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</si>
  <si>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</si>
  <si>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</si>
  <si>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</si>
  <si>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</si>
  <si>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</si>
  <si>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</si>
  <si>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</si>
  <si>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</si>
  <si>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</si>
  <si>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</si>
  <si>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</si>
  <si>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</si>
  <si>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</si>
  <si>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</si>
  <si>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</si>
  <si>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</si>
  <si>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</si>
  <si>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</si>
  <si>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</si>
  <si>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</si>
  <si>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</si>
  <si>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</si>
  <si>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</si>
  <si>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</si>
  <si>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</si>
  <si>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</si>
  <si>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</si>
  <si>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</si>
  <si>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</si>
  <si>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</si>
  <si>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</si>
  <si>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</si>
  <si>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</si>
  <si>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</si>
  <si>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</si>
  <si>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</si>
  <si>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</si>
  <si>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</si>
  <si>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</si>
  <si>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</si>
  <si>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</si>
  <si>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</si>
  <si>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</si>
  <si>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</si>
  <si>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</si>
  <si>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</si>
  <si>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</si>
  <si>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</si>
  <si>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</si>
  <si>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</si>
  <si>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</si>
  <si>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</si>
  <si>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</si>
  <si>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</si>
  <si>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</si>
  <si>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</si>
  <si>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</si>
  <si>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</si>
  <si>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</si>
  <si>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</si>
  <si>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</si>
  <si>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</si>
  <si>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</si>
  <si>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</si>
  <si>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</si>
  <si>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</si>
  <si>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</si>
  <si>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</si>
  <si>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</si>
  <si>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</si>
  <si>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</si>
  <si>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</si>
  <si>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</si>
  <si>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</si>
  <si>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</si>
  <si>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</si>
  <si>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</si>
  <si>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</si>
  <si>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</si>
  <si>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</si>
  <si>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</si>
  <si>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</si>
  <si>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</si>
  <si>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</si>
  <si>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</si>
  <si>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</si>
  <si>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</si>
  <si>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</si>
  <si>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</si>
  <si>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</si>
  <si>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</si>
  <si>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</si>
  <si>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</si>
  <si>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</si>
  <si>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</si>
  <si>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</si>
  <si>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</si>
  <si>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</si>
  <si>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</si>
  <si>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</si>
  <si>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</si>
  <si>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</si>
  <si>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</si>
  <si>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</si>
  <si>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</si>
  <si>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</si>
  <si>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</si>
  <si>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</si>
  <si>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</si>
  <si>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</si>
  <si>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</si>
  <si>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</si>
  <si>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</si>
  <si>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</si>
  <si>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</si>
  <si>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</si>
  <si>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</si>
  <si>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</si>
  <si>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</si>
  <si>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</si>
  <si>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</si>
  <si>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</si>
  <si>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</si>
  <si>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</si>
  <si>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</si>
  <si>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</si>
  <si>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</si>
  <si>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</si>
  <si>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</si>
  <si>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</si>
  <si>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</si>
  <si>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</si>
  <si>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</si>
  <si>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</si>
  <si>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</si>
  <si>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</si>
  <si>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</si>
  <si>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</si>
  <si>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</si>
  <si>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</si>
  <si>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</si>
  <si>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</si>
  <si>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</si>
  <si>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</si>
  <si>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</si>
  <si>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</si>
  <si>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</si>
  <si>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</si>
  <si>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</si>
  <si>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</si>
  <si>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</si>
  <si>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</si>
  <si>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</si>
  <si>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</si>
  <si>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</si>
  <si>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</si>
  <si>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</si>
  <si>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</si>
  <si>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</si>
  <si>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</si>
  <si>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</si>
  <si>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</si>
  <si>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</si>
  <si>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</si>
  <si>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</si>
  <si>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</si>
  <si>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</si>
  <si>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</si>
  <si>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</si>
  <si>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</si>
  <si>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</si>
  <si>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</si>
  <si>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</si>
  <si>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</si>
  <si>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</si>
  <si>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</si>
  <si>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</si>
  <si>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</si>
  <si>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</si>
  <si>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</si>
  <si>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</si>
  <si>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</si>
  <si>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</si>
  <si>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</si>
  <si>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</si>
  <si>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</si>
  <si>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</si>
  <si>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</si>
  <si>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</si>
  <si>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</si>
  <si>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</si>
  <si>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</si>
  <si>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</si>
  <si>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</si>
  <si>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</si>
  <si>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</si>
  <si>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</si>
  <si>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</si>
  <si>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</si>
  <si>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</si>
  <si>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</si>
  <si>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</si>
  <si>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</si>
  <si>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</si>
  <si>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</si>
  <si>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</si>
  <si>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</si>
  <si>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</si>
  <si>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</si>
  <si>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</si>
  <si>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</si>
  <si>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</si>
  <si>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</si>
  <si>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</si>
  <si>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</si>
  <si>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</si>
  <si>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</si>
  <si>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</si>
  <si>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</si>
  <si>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</si>
  <si>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</si>
  <si>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</si>
  <si>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</si>
  <si>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</si>
  <si>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</si>
  <si>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</si>
  <si>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</si>
  <si>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</si>
  <si>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</si>
  <si>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</si>
  <si>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</si>
  <si>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</si>
  <si>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</si>
  <si>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</si>
  <si>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</si>
  <si>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</si>
  <si>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</si>
  <si>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</si>
  <si>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</si>
  <si>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</si>
  <si>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</si>
  <si>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</si>
  <si>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</si>
  <si>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</si>
  <si>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</si>
  <si>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</si>
  <si>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</si>
  <si>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</si>
  <si>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</si>
  <si>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</si>
  <si>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</si>
  <si>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</si>
  <si>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</si>
  <si>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</si>
  <si>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</si>
  <si>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</si>
  <si>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</si>
  <si>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</si>
  <si>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</si>
  <si>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</si>
  <si>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</si>
  <si>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</si>
  <si>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</si>
  <si>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</si>
  <si>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</si>
  <si>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</si>
  <si>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</si>
  <si>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</si>
  <si>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</si>
  <si>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</si>
  <si>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</si>
  <si>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</si>
  <si>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</si>
  <si>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</si>
  <si>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</si>
  <si>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</si>
  <si>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</si>
  <si>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</si>
  <si>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</si>
  <si>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</si>
  <si>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</si>
  <si>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</si>
  <si>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</si>
  <si>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</si>
  <si>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</si>
  <si>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</si>
  <si>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</si>
  <si>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</si>
  <si>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</si>
  <si>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</si>
  <si>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</si>
  <si>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</si>
  <si>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</si>
  <si>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</si>
  <si>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</si>
  <si>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</si>
  <si>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</si>
  <si>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</si>
  <si>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</si>
  <si>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</si>
  <si>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</si>
  <si>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</si>
  <si>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</si>
  <si>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</si>
  <si>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</si>
  <si>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</si>
  <si>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</si>
  <si>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</si>
  <si>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</si>
  <si>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</si>
  <si>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</si>
  <si>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</si>
  <si>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</si>
  <si>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</si>
  <si>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</si>
  <si>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</si>
  <si>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</si>
  <si>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</si>
  <si>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</si>
  <si>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</si>
  <si>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</si>
  <si>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</si>
  <si>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</si>
  <si>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</si>
  <si>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</si>
  <si>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</si>
  <si>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</si>
  <si>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</si>
  <si>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</si>
  <si>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</si>
  <si>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</si>
  <si>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</si>
  <si>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</si>
  <si>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</si>
  <si>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</si>
  <si>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</si>
  <si>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</si>
  <si>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</si>
  <si>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</si>
  <si>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</si>
  <si>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</si>
  <si>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</si>
  <si>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</si>
  <si>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</si>
  <si>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</si>
  <si>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</si>
  <si>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</si>
  <si>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</si>
  <si>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</si>
  <si>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</si>
  <si>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</si>
  <si>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</si>
  <si>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</si>
  <si>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</si>
  <si>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</si>
  <si>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</si>
  <si>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</si>
  <si>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</si>
  <si>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</si>
  <si>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</si>
  <si>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</si>
  <si>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</si>
  <si>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</si>
  <si>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</si>
  <si>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</si>
  <si>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</si>
  <si>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</si>
  <si>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</si>
  <si>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</si>
  <si>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</si>
  <si>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</si>
  <si>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</si>
  <si>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</si>
  <si>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</si>
  <si>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</si>
  <si>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</si>
  <si>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</si>
  <si>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</si>
  <si>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</si>
  <si>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</si>
  <si>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</si>
  <si>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</si>
  <si>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</si>
  <si>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</si>
  <si>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</si>
  <si>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</si>
  <si>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</si>
  <si>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</si>
  <si>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</si>
  <si>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</si>
  <si>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</si>
  <si>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</si>
  <si>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</si>
  <si>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</si>
  <si>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</si>
  <si>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</si>
  <si>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</si>
  <si>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</si>
  <si>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</si>
  <si>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</si>
  <si>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</si>
  <si>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</si>
  <si>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</si>
  <si>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</si>
  <si>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</si>
  <si>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</si>
  <si>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</si>
  <si>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</si>
  <si>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</si>
  <si>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</si>
  <si>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</si>
  <si>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</si>
  <si>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</si>
  <si>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</si>
  <si>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</si>
  <si>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</si>
  <si>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</si>
  <si>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</si>
  <si>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</si>
  <si>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</si>
  <si>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</si>
  <si>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</si>
  <si>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</si>
  <si>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</si>
  <si>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</si>
  <si>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</si>
  <si>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</si>
  <si>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</si>
  <si>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</si>
  <si>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</si>
  <si>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</si>
  <si>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</si>
  <si>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</si>
  <si>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</si>
  <si>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</si>
  <si>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</si>
  <si>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</si>
  <si>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</si>
  <si>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</si>
  <si>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</si>
  <si>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</si>
  <si>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</si>
  <si>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</si>
  <si>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</si>
  <si>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</si>
  <si>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</si>
  <si>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</si>
  <si>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</si>
  <si>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</si>
  <si>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</si>
  <si>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</si>
  <si>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</si>
  <si>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</si>
  <si>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</si>
  <si>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</si>
  <si>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</si>
  <si>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</si>
  <si>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</si>
  <si>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</si>
  <si>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</si>
  <si>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</si>
  <si>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</si>
  <si>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</si>
  <si>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</si>
  <si>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</si>
  <si>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</si>
  <si>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</si>
  <si>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</si>
  <si>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</si>
  <si>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</si>
  <si>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</si>
  <si>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</si>
  <si>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</si>
  <si>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</si>
  <si>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</si>
  <si>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</si>
  <si>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</si>
  <si>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</si>
  <si>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</si>
  <si>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</si>
  <si>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</si>
  <si>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</si>
  <si>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</si>
  <si>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</si>
  <si>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</si>
  <si>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</si>
  <si>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</si>
  <si>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</si>
  <si>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</si>
  <si>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</si>
  <si>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</si>
  <si>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</si>
  <si>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</si>
  <si>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</si>
  <si>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</si>
  <si>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</si>
  <si>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</si>
  <si>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</si>
  <si>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</si>
  <si>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</si>
  <si>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</si>
  <si>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</si>
  <si>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</si>
  <si>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</si>
  <si>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</si>
  <si>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</si>
  <si>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</si>
  <si>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</si>
  <si>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</si>
  <si>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</si>
  <si>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</si>
  <si>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</si>
  <si>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</si>
  <si>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</si>
  <si>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</si>
  <si>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</si>
  <si>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</si>
  <si>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</si>
  <si>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</si>
  <si>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</si>
  <si>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</si>
  <si>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</si>
  <si>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</si>
  <si>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</si>
  <si>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</si>
  <si>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</si>
  <si>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</si>
  <si>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</si>
  <si>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</si>
  <si>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</si>
  <si>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</si>
  <si>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</si>
  <si>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</si>
  <si>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</si>
  <si>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</si>
  <si>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</si>
  <si>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</si>
  <si>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</si>
  <si>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</si>
  <si>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</si>
  <si>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</si>
  <si>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</si>
  <si>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</si>
  <si>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</si>
  <si>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</si>
  <si>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</si>
  <si>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</si>
  <si>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</si>
  <si>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</si>
  <si>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</si>
  <si>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</si>
  <si>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</si>
  <si>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</si>
  <si>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</si>
  <si>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</si>
  <si>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</si>
  <si>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</si>
  <si>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</si>
  <si>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</si>
  <si>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</si>
  <si>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</si>
  <si>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</si>
  <si>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</si>
  <si>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</si>
  <si>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</si>
  <si>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</si>
  <si>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</si>
  <si>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</si>
  <si>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</si>
  <si>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</si>
  <si>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</si>
  <si>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</si>
  <si>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</si>
  <si>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</si>
  <si>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</si>
  <si>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</si>
  <si>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</si>
  <si>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</si>
  <si>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</si>
  <si>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</si>
  <si>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</si>
  <si>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</si>
  <si>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</si>
  <si>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</si>
  <si>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</si>
  <si>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</si>
  <si>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</si>
  <si>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</si>
  <si>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</si>
  <si>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</si>
  <si>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</si>
  <si>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</si>
  <si>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</si>
  <si>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</si>
  <si>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</si>
  <si>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</si>
  <si>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</si>
  <si>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</si>
  <si>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</si>
  <si>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</si>
  <si>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</si>
  <si>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</si>
  <si>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</si>
  <si>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</si>
  <si>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</si>
  <si>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</si>
  <si>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</si>
  <si>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</si>
  <si>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</si>
  <si>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</si>
  <si>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</si>
  <si>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</si>
  <si>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</si>
  <si>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</si>
  <si>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</si>
  <si>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</si>
  <si>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</si>
  <si>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</si>
  <si>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</si>
  <si>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</si>
  <si>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</si>
  <si>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</si>
  <si>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</si>
  <si>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</si>
  <si>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</si>
  <si>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</si>
  <si>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</si>
  <si>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</si>
  <si>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</si>
  <si>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</si>
  <si>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</si>
  <si>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</si>
  <si>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</si>
  <si>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</si>
  <si>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</si>
  <si>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</si>
  <si>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</si>
  <si>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</si>
  <si>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</si>
  <si>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</si>
  <si>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</si>
  <si>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</si>
  <si>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</si>
  <si>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</si>
  <si>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</si>
  <si>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</si>
  <si>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</si>
  <si>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</si>
  <si>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</si>
  <si>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</si>
  <si>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</si>
  <si>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</si>
  <si>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</si>
  <si>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</si>
  <si>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</si>
  <si>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</si>
  <si>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</si>
  <si>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</si>
  <si>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</si>
  <si>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</si>
  <si>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</si>
  <si>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</si>
  <si>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</si>
  <si>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</si>
  <si>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</si>
  <si>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</si>
  <si>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</si>
  <si>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</si>
  <si>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</si>
  <si>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</si>
  <si>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</si>
  <si>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</si>
  <si>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</si>
  <si>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</si>
  <si>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</si>
  <si>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</si>
  <si>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</si>
  <si>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</si>
  <si>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</si>
  <si>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</si>
  <si>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</si>
  <si>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</si>
  <si>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</si>
  <si>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</si>
  <si>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</si>
  <si>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</si>
  <si>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</si>
  <si>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</si>
  <si>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</si>
  <si>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</si>
  <si>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</si>
  <si>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</si>
  <si>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</si>
  <si>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</si>
  <si>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</si>
  <si>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</si>
  <si>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</si>
  <si>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</si>
  <si>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</si>
  <si>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</si>
  <si>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</si>
  <si>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</si>
  <si>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</si>
  <si>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</si>
  <si>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</si>
  <si>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</si>
  <si>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</si>
  <si>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</si>
  <si>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</si>
  <si>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</si>
  <si>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</si>
  <si>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</si>
  <si>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</si>
  <si>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</si>
  <si>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</si>
  <si>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</si>
  <si>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</si>
  <si>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</si>
  <si>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</si>
  <si>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</si>
  <si>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</si>
  <si>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</si>
  <si>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</si>
  <si>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</si>
  <si>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</si>
  <si>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</si>
  <si>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</si>
  <si>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</si>
  <si>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</si>
  <si>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</si>
  <si>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</si>
  <si>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</si>
  <si>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</si>
  <si>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</si>
  <si>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</si>
  <si>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</si>
  <si>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</si>
  <si>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</si>
  <si>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</si>
  <si>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</si>
  <si>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</si>
  <si>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</si>
  <si>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</si>
  <si>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</si>
  <si>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</si>
  <si>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</si>
  <si>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</si>
  <si>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</si>
  <si>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</si>
  <si>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</si>
  <si>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</si>
  <si>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</si>
  <si>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</si>
  <si>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</si>
  <si>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</si>
  <si>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</si>
  <si>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</si>
  <si>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</si>
  <si>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</si>
  <si>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</si>
  <si>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</si>
  <si>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</si>
  <si>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</si>
  <si>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</si>
  <si>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</si>
  <si>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</si>
  <si>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</si>
  <si>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</si>
  <si>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</si>
  <si>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</si>
  <si>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</si>
  <si>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</si>
  <si>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</si>
  <si>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</si>
  <si>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</si>
  <si>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</si>
  <si>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</si>
  <si>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</si>
  <si>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</si>
  <si>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</si>
  <si>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</si>
  <si>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</si>
  <si>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</si>
  <si>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</si>
  <si>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</si>
  <si>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</si>
  <si>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</si>
  <si>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</si>
  <si>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</si>
  <si>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</si>
  <si>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</si>
  <si>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</si>
  <si>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</si>
  <si>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</si>
  <si>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</si>
  <si>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</si>
  <si>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</si>
  <si>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</si>
  <si>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</si>
  <si>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</si>
  <si>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</si>
  <si>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</si>
  <si>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</si>
  <si>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</si>
  <si>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</si>
  <si>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</si>
  <si>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</si>
  <si>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</si>
  <si>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</si>
  <si>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</si>
  <si>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</si>
  <si>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</si>
  <si>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</si>
  <si>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</si>
  <si>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</si>
  <si>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</si>
  <si>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</si>
  <si>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</si>
  <si>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</si>
  <si>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</si>
  <si>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</si>
  <si>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</si>
  <si>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</si>
  <si>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</si>
  <si>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</si>
  <si>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</si>
  <si>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</si>
  <si>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</si>
  <si>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</si>
  <si>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</si>
  <si>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</si>
  <si>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</si>
  <si>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</si>
  <si>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</si>
  <si>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</si>
  <si>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</si>
  <si>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</si>
  <si>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</si>
  <si>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</si>
  <si>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</si>
  <si>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</si>
  <si>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</si>
  <si>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</si>
  <si>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</si>
  <si>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</si>
  <si>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</si>
  <si>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</si>
  <si>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</si>
  <si>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</si>
  <si>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</si>
  <si>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</si>
  <si>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</si>
  <si>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</si>
  <si>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</si>
  <si>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</si>
  <si>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</si>
  <si>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</si>
  <si>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</si>
  <si>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</si>
  <si>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</si>
  <si>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</si>
  <si>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</si>
  <si>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</si>
  <si>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</si>
  <si>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</si>
  <si>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</si>
  <si>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</si>
  <si>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</si>
  <si>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</si>
  <si>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</si>
  <si>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</si>
  <si>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</si>
  <si>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</si>
  <si>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</si>
  <si>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</si>
  <si>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</si>
  <si>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</si>
  <si>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</si>
  <si>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</si>
  <si>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</si>
  <si>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</si>
  <si>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</si>
  <si>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</si>
  <si>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</si>
  <si>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</si>
  <si>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</si>
  <si>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</si>
  <si>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</si>
  <si>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</si>
  <si>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</si>
  <si>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</si>
  <si>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</si>
  <si>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</si>
  <si>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</si>
  <si>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</si>
  <si>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</si>
  <si>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</si>
  <si>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</si>
  <si>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</si>
  <si>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</si>
  <si>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</si>
  <si>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</si>
  <si>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</si>
  <si>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</si>
  <si>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</si>
  <si>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</si>
  <si>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</si>
  <si>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</si>
  <si>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</si>
  <si>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</si>
  <si>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</si>
  <si>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</si>
  <si>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</si>
  <si>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</si>
  <si>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</si>
  <si>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</si>
  <si>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</si>
  <si>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</si>
  <si>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</si>
  <si>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</si>
  <si>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</si>
  <si>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</si>
  <si>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</si>
  <si>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</si>
  <si>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</si>
  <si>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</si>
  <si>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</si>
  <si>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</si>
  <si>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</si>
  <si>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</si>
  <si>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</si>
  <si>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</si>
  <si>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</si>
  <si>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</si>
  <si>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</si>
  <si>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</si>
  <si>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</si>
  <si>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</si>
  <si>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</si>
  <si>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</si>
  <si>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</si>
  <si>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</si>
  <si>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</si>
  <si>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</si>
  <si>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</si>
  <si>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</si>
  <si>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</si>
  <si>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</si>
  <si>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</si>
  <si>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</si>
  <si>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</si>
  <si>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</si>
  <si>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</si>
  <si>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</si>
  <si>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</si>
  <si>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</si>
  <si>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</si>
  <si>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</si>
  <si>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</si>
  <si>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</si>
  <si>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</si>
  <si>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</si>
  <si>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</si>
  <si>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</si>
  <si>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</si>
  <si>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</si>
  <si>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</si>
  <si>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</si>
  <si>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</si>
  <si>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</si>
  <si>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</si>
  <si>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</si>
  <si>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</si>
  <si>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</si>
  <si>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</si>
  <si>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</si>
  <si>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</si>
  <si>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</si>
  <si>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</si>
  <si>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</si>
  <si>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</si>
  <si>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</si>
  <si>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</si>
  <si>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</si>
  <si>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</si>
  <si>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</si>
  <si>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</si>
  <si>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</si>
  <si>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</si>
  <si>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</si>
  <si>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</si>
  <si>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</si>
  <si>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</si>
  <si>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</si>
  <si>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</si>
  <si>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</si>
  <si>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</si>
  <si>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</si>
  <si>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</si>
  <si>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</si>
  <si>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</si>
  <si>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</si>
  <si>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</si>
  <si>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</si>
  <si>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</si>
  <si>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</si>
  <si>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</si>
  <si>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</si>
  <si>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</si>
  <si>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</si>
  <si>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</si>
  <si>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</si>
  <si>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</si>
  <si>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</si>
  <si>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</si>
  <si>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</si>
  <si>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</si>
  <si>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</si>
  <si>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</si>
  <si>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</si>
  <si>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</si>
  <si>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</si>
  <si>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</si>
  <si>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</si>
  <si>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</si>
  <si>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</si>
  <si>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</si>
  <si>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</si>
  <si>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</si>
  <si>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</si>
  <si>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</si>
  <si>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</si>
  <si>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</si>
  <si>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</si>
  <si>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</si>
  <si>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</si>
  <si>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</si>
  <si>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</si>
  <si>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</si>
  <si>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</si>
  <si>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</si>
  <si>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</si>
  <si>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</si>
  <si>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</si>
  <si>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</si>
  <si>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</si>
  <si>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</si>
  <si>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</si>
  <si>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</si>
  <si>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</si>
  <si>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</si>
  <si>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</si>
  <si>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</si>
  <si>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</si>
  <si>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</si>
  <si>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</si>
  <si>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</si>
  <si>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</si>
  <si>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</si>
  <si>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</si>
  <si>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</si>
  <si>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</si>
  <si>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</si>
  <si>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</si>
  <si>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</si>
  <si>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</si>
  <si>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</si>
  <si>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</si>
  <si>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</si>
  <si>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</si>
  <si>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</si>
  <si>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</si>
  <si>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</si>
  <si>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</si>
  <si>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</si>
  <si>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</si>
  <si>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</si>
  <si>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</si>
  <si>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</si>
  <si>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</si>
  <si>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</si>
  <si>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</si>
  <si>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</si>
  <si>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</si>
  <si>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</si>
  <si>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</si>
  <si>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</si>
  <si>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</si>
  <si>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</si>
  <si>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</si>
  <si>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</si>
  <si>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</si>
  <si>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</si>
  <si>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</si>
  <si>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</si>
  <si>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</si>
  <si>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</si>
  <si>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</si>
  <si>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</si>
  <si>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</si>
  <si>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</si>
  <si>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</si>
  <si>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</si>
  <si>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</si>
  <si>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</si>
  <si>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</si>
  <si>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</si>
  <si>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</si>
  <si>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</si>
  <si>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</si>
  <si>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</si>
  <si>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</si>
  <si>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</si>
  <si>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</si>
  <si>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</si>
  <si>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</si>
  <si>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</si>
  <si>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</si>
  <si>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</si>
  <si>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</si>
  <si>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</si>
  <si>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</si>
  <si>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</si>
  <si>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</si>
  <si>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</si>
  <si>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</si>
  <si>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</si>
  <si>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</si>
  <si>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</si>
  <si>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</si>
  <si>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</si>
  <si>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</si>
  <si>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</si>
  <si>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</si>
  <si>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</si>
  <si>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</si>
  <si>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</si>
  <si>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</si>
  <si>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</si>
  <si>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</si>
  <si>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</si>
  <si>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</si>
  <si>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</si>
  <si>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</si>
  <si>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</si>
  <si>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</si>
  <si>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</si>
  <si>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</si>
  <si>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</si>
  <si>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</si>
  <si>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</si>
  <si>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</si>
  <si>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</si>
  <si>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</si>
  <si>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</si>
  <si>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</si>
  <si>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</si>
  <si>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</si>
  <si>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</si>
  <si>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</si>
  <si>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</si>
  <si>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</si>
  <si>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</si>
  <si>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</si>
  <si>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</si>
  <si>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</si>
  <si>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</si>
  <si>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</si>
  <si>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</si>
  <si>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</si>
  <si>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</si>
  <si>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</si>
  <si>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</si>
  <si>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</si>
  <si>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</si>
  <si>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</si>
  <si>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</si>
  <si>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</si>
  <si>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</si>
  <si>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</si>
  <si>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</si>
  <si>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</si>
  <si>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</si>
  <si>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</si>
  <si>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</si>
  <si>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</si>
  <si>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</si>
  <si>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</si>
  <si>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</si>
  <si>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</si>
  <si>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</si>
  <si>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</si>
  <si>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</si>
  <si>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</si>
  <si>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</si>
  <si>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</si>
  <si>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</si>
  <si>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</si>
  <si>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</si>
  <si>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</si>
  <si>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</si>
  <si>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</si>
  <si>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</si>
  <si>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</si>
  <si>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</si>
  <si>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</si>
  <si>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</si>
  <si>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</si>
  <si>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</si>
  <si>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</si>
  <si>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</si>
  <si>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</si>
  <si>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</si>
  <si>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</si>
  <si>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</si>
  <si>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</si>
  <si>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</si>
  <si>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</si>
  <si>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</si>
  <si>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</si>
  <si>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</si>
  <si>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</si>
  <si>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</si>
  <si>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</si>
  <si>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</si>
  <si>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</si>
  <si>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</si>
  <si>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</si>
  <si>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</si>
  <si>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</si>
  <si>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</si>
  <si>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</si>
  <si>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</si>
  <si>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</si>
  <si>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</si>
  <si>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</si>
  <si>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</si>
  <si>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</si>
  <si>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</si>
  <si>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</si>
  <si>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</si>
  <si>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</si>
  <si>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</si>
  <si>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</si>
  <si>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</si>
  <si>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</si>
  <si>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</si>
  <si>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</si>
  <si>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</si>
  <si>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</si>
  <si>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</si>
  <si>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</si>
  <si>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</si>
  <si>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</si>
  <si>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</si>
  <si>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</si>
  <si>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</si>
  <si>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</si>
  <si>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</si>
  <si>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</si>
  <si>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</si>
  <si>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</si>
  <si>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</si>
  <si>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</si>
  <si>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</si>
  <si>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</si>
  <si>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</si>
  <si>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</si>
  <si>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</si>
  <si>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</si>
  <si>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</si>
  <si>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</si>
  <si>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</si>
  <si>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</si>
  <si>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</si>
  <si>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</si>
  <si>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</si>
  <si>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</si>
  <si>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</si>
  <si>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</si>
  <si>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</si>
  <si>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</si>
  <si>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</si>
  <si>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</si>
  <si>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</si>
  <si>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</si>
  <si>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</si>
  <si>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</si>
  <si>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</si>
  <si>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</si>
  <si>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</si>
  <si>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</si>
  <si>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</si>
  <si>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</si>
  <si>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</si>
  <si>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</si>
  <si>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</si>
  <si>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</si>
  <si>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</si>
  <si>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</si>
  <si>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</si>
  <si>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</si>
  <si>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</si>
  <si>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</si>
  <si>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</si>
  <si>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</si>
  <si>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</si>
  <si>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</si>
  <si>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</si>
  <si>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</si>
  <si>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</si>
  <si>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</si>
  <si>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</si>
  <si>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</si>
  <si>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</si>
  <si>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</si>
  <si>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</si>
  <si>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</si>
  <si>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</si>
  <si>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</si>
  <si>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</si>
  <si>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</si>
  <si>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</si>
  <si>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</si>
  <si>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</si>
  <si>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</si>
  <si>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1-&lt;30 days</t>
  </si>
  <si>
    <t>2020 Version</t>
  </si>
  <si>
    <t>OG.3.1.4</t>
  </si>
  <si>
    <t>OM.7.2.5</t>
  </si>
  <si>
    <t>OM.7.2.6</t>
  </si>
  <si>
    <t>torben.jurlander@nordea.dk</t>
  </si>
  <si>
    <t>Nordea Bank Abp</t>
  </si>
  <si>
    <t>YES</t>
  </si>
  <si>
    <t>www.coveredbondlabel.com/issuer/49/</t>
  </si>
  <si>
    <t>The Capital Region of Denmark (Region Hovedstaden)</t>
  </si>
  <si>
    <t>Region Zealand (Region Sjælland)</t>
  </si>
  <si>
    <t>The North Denmark Region (Region Nordjylland)</t>
  </si>
  <si>
    <t>Central Denmark Region (Region Midtjylland)</t>
  </si>
  <si>
    <t>Region of Southern Denmark (Region Syddanmark)</t>
  </si>
  <si>
    <t>DKK 0 - 2m</t>
  </si>
  <si>
    <t>DKK 2 - 5m</t>
  </si>
  <si>
    <t>DKK 5 - 20m</t>
  </si>
  <si>
    <t>DKK 20 - 50m</t>
  </si>
  <si>
    <t>&gt; DKK 100m</t>
  </si>
  <si>
    <t>Total o/w Cooperative Housing</t>
  </si>
  <si>
    <t>Total o/w Agriculture</t>
  </si>
  <si>
    <t>Total o/w Owner-occupied homes</t>
  </si>
  <si>
    <t>Total o/w Holiday houses</t>
  </si>
  <si>
    <t>Total o/w Subsidised Housing</t>
  </si>
  <si>
    <t>Total o/w Private rental</t>
  </si>
  <si>
    <t>Total o/w Manufacturing and Manual Industries</t>
  </si>
  <si>
    <t>Total o/w Office and Business</t>
  </si>
  <si>
    <t>Total o/w Social and cultural purposes</t>
  </si>
  <si>
    <t>Total o/w Other</t>
  </si>
  <si>
    <t>8% (in per cent of REA)</t>
  </si>
  <si>
    <t>Nordea Kredit Realkreditaktieselskab, CC 2</t>
  </si>
  <si>
    <t>Cut-off Date: 30/12/2019</t>
  </si>
  <si>
    <t>30-12-2019</t>
  </si>
  <si>
    <t>www.nordeakredit.dk</t>
  </si>
  <si>
    <t>ECBC Label Template : Contents</t>
  </si>
  <si>
    <t>As of</t>
  </si>
  <si>
    <t>December 2019</t>
  </si>
  <si>
    <t>Specialised finance institutes</t>
  </si>
  <si>
    <t>General Issuer Detail</t>
  </si>
  <si>
    <t>A</t>
  </si>
  <si>
    <t>Cover Pool Information</t>
  </si>
  <si>
    <t>G1.1</t>
  </si>
  <si>
    <t xml:space="preserve">General cover pool information </t>
  </si>
  <si>
    <t>G2</t>
  </si>
  <si>
    <t>Outstanding CBs</t>
  </si>
  <si>
    <t>G2.1a-f</t>
  </si>
  <si>
    <t>Cover assets and maturity structure</t>
  </si>
  <si>
    <t>G2.2</t>
  </si>
  <si>
    <t>Interest and currency risk</t>
  </si>
  <si>
    <t>G3</t>
  </si>
  <si>
    <t>Legal ALM (balance principle) adherence</t>
  </si>
  <si>
    <t>G4</t>
  </si>
  <si>
    <t>Additional characteristics of ALM business model for issued CBs</t>
  </si>
  <si>
    <t>M1/B1</t>
  </si>
  <si>
    <t>Number of loans by property category</t>
  </si>
  <si>
    <t>M2/B2</t>
  </si>
  <si>
    <t>Lending by property category, DKKbn</t>
  </si>
  <si>
    <t>M3/B3</t>
  </si>
  <si>
    <t>Lending, by loan size, DKKbn</t>
  </si>
  <si>
    <t>M4a/B4a</t>
  </si>
  <si>
    <t>Lending, by-loan to-value (LTV), current property value, DKKbn</t>
  </si>
  <si>
    <t>M4b/B4b</t>
  </si>
  <si>
    <t>Lending, by-loan to-value (LTV), current property value, Per cent</t>
  </si>
  <si>
    <t>M4c/B4c</t>
  </si>
  <si>
    <t>Lending, by-loan to-value (LTV), current property value, DKKbn ("Sidste krone")</t>
  </si>
  <si>
    <t>M4d/B4d</t>
  </si>
  <si>
    <t>Lending, by-loan to-value (LTV), current property value, Per cent ("Sidste krone")</t>
  </si>
  <si>
    <t>M5/B5</t>
  </si>
  <si>
    <t>Lending by region, DKKbn</t>
  </si>
  <si>
    <t>M6/B6</t>
  </si>
  <si>
    <t>Lending by loan type - IO Loans, DKKbn</t>
  </si>
  <si>
    <t>M7/B7</t>
  </si>
  <si>
    <t>Lending by loan type - Repayment Loans / Amortizing Loans, DKKbn</t>
  </si>
  <si>
    <t>M8/B8</t>
  </si>
  <si>
    <t>Lending by loan type - All loans, DKKbn</t>
  </si>
  <si>
    <t>M9/B9</t>
  </si>
  <si>
    <t>Lending by Seasoning, DKKbn (Seasoning defined by duration of customer relationship)</t>
  </si>
  <si>
    <t>M10/B10</t>
  </si>
  <si>
    <t>Lending by remaining maturity, DKKbn</t>
  </si>
  <si>
    <t>M11/B11</t>
  </si>
  <si>
    <t>90 day Non-performing loans by property type, as percentage of instalments payments, %</t>
  </si>
  <si>
    <t>M11a/B11a</t>
  </si>
  <si>
    <t>90 day Non-performing loans by property type, as percentage of lending, %</t>
  </si>
  <si>
    <t>M11b/B11b</t>
  </si>
  <si>
    <t>90 day Non-performing loans by property type, as percentage of lending, by continous LTV bracket, %</t>
  </si>
  <si>
    <t>M12/B12</t>
  </si>
  <si>
    <t>Realised losses (DKKm)</t>
  </si>
  <si>
    <t>M12a/B12a</t>
  </si>
  <si>
    <t>Realised losses (%)</t>
  </si>
  <si>
    <t>Key Concepts</t>
  </si>
  <si>
    <t>X1</t>
  </si>
  <si>
    <t>Key Concepts Explanation</t>
  </si>
  <si>
    <t>X2</t>
  </si>
  <si>
    <t>X3</t>
  </si>
  <si>
    <t>General explanation</t>
  </si>
  <si>
    <t xml:space="preserve">Table A.    General Issuer Detail </t>
  </si>
  <si>
    <t xml:space="preserve">Key information regarding issuers' balance sheet </t>
  </si>
  <si>
    <t>(DKKbn – except Tier 1 and Solvency ratio)</t>
  </si>
  <si>
    <t>Q4 2019</t>
  </si>
  <si>
    <t>Q3 2019</t>
  </si>
  <si>
    <t>Q2 2019</t>
  </si>
  <si>
    <t>Q1 2019</t>
  </si>
  <si>
    <t>Total Balance Sheet Assets</t>
  </si>
  <si>
    <t>Total Customer Loans(fair value)</t>
  </si>
  <si>
    <t>of which: Used/registered for covered bond collateral pool</t>
  </si>
  <si>
    <t>Tier 1 Ratio (%)</t>
  </si>
  <si>
    <t>Solvency Ratio (%)</t>
  </si>
  <si>
    <t>Outstanding Covered Bonds (fair value)</t>
  </si>
  <si>
    <t>Outstanding Senior Unsecured Liabilities</t>
  </si>
  <si>
    <t>Senior Secured Bonds</t>
  </si>
  <si>
    <t xml:space="preserve">Guarantees (e.g. provided by states, municipals, banks) </t>
  </si>
  <si>
    <t>Net loan losses (Net loan losses and net loan loss provisions)</t>
  </si>
  <si>
    <t>Value of acquired properties / ships (temporary possessions, end quarter)</t>
  </si>
  <si>
    <t>Customer loans (mortgage) (DKKbn)</t>
  </si>
  <si>
    <t>Total customer loans (market value)</t>
  </si>
  <si>
    <t xml:space="preserve">Composition by </t>
  </si>
  <si>
    <t>Maturity</t>
  </si>
  <si>
    <t>-       0 &lt;= 1 year</t>
  </si>
  <si>
    <t>-       &lt; 1 &lt;= 5 years</t>
  </si>
  <si>
    <t>-       over 5 years</t>
  </si>
  <si>
    <t>Currency</t>
  </si>
  <si>
    <t>-       DKK</t>
  </si>
  <si>
    <t>-       EUR</t>
  </si>
  <si>
    <t>-       USD</t>
  </si>
  <si>
    <t>-       Other</t>
  </si>
  <si>
    <t>customer type</t>
  </si>
  <si>
    <t>-        Residential (owner-occ., private rental, corporate housing, holiday houses)</t>
  </si>
  <si>
    <t>-        Commercial (office and business, industry, agriculture, manufacture, social and cultural, ships)</t>
  </si>
  <si>
    <t>-       Subsidised</t>
  </si>
  <si>
    <t>eligibility as covered bond collateral</t>
  </si>
  <si>
    <t>Non-performing loans (See definition in table X1)</t>
  </si>
  <si>
    <t>Loan loss provisions (sum of total individual and group wise loss provisions, end of quarter)</t>
  </si>
  <si>
    <t>To Contents</t>
  </si>
  <si>
    <r>
      <t>Table G1.1 – General cover pool information</t>
    </r>
    <r>
      <rPr>
        <b/>
        <sz val="12"/>
        <color theme="1"/>
        <rFont val="Calibri"/>
        <family val="2"/>
        <scheme val="minor"/>
      </rPr>
      <t xml:space="preserve"> </t>
    </r>
  </si>
  <si>
    <t>DKKbn / Percentage of nominal outstanding CBs</t>
  </si>
  <si>
    <t>Nominal cover pool (total value)</t>
  </si>
  <si>
    <t>Transmission or liquidation proceeds to CB holders (for redemption of CBs maturing 0-1 day)</t>
  </si>
  <si>
    <t>Overcollateralisation</t>
  </si>
  <si>
    <t>Overcollateralisation ratio</t>
  </si>
  <si>
    <t>Mandatory (percentage of risk weigted assets,general, by law)</t>
  </si>
  <si>
    <t>Nominal value of outstanding CBs</t>
  </si>
  <si>
    <t>– hereof  amount maturing 0-1 day</t>
  </si>
  <si>
    <t>Proceeds from senior secured debt</t>
  </si>
  <si>
    <t>Proceeds from senior unsecured debt</t>
  </si>
  <si>
    <t>Tier 2 capital</t>
  </si>
  <si>
    <t>Additional tier 1 capital (e.g. hybrid core capital)</t>
  </si>
  <si>
    <t>Core tier 1 capital invested in gilt-edged securities</t>
  </si>
  <si>
    <t>Total  capital coverage (rating compliant capital)</t>
  </si>
  <si>
    <t>Loan loss provisions (cover pool level - shown i Table A on issuer level) - Optional</t>
  </si>
  <si>
    <t>Table G2 – Outstanding CBs</t>
  </si>
  <si>
    <t>Fair value of outstanding CBs (marked value)</t>
  </si>
  <si>
    <t>Maturity of issued CBs</t>
  </si>
  <si>
    <t>0-1 day</t>
  </si>
  <si>
    <t>1 day – &lt; 1 year</t>
  </si>
  <si>
    <t>1 year</t>
  </si>
  <si>
    <r>
      <t xml:space="preserve">&gt; 1 and </t>
    </r>
    <r>
      <rPr>
        <sz val="11"/>
        <rFont val="Calibri"/>
        <family val="2"/>
      </rPr>
      <t>≤ 2 years</t>
    </r>
  </si>
  <si>
    <r>
      <t xml:space="preserve">&gt; 2 and </t>
    </r>
    <r>
      <rPr>
        <sz val="11"/>
        <rFont val="Calibri"/>
        <family val="2"/>
      </rPr>
      <t>≤ 3 years</t>
    </r>
  </si>
  <si>
    <r>
      <t xml:space="preserve">&gt; 3 and </t>
    </r>
    <r>
      <rPr>
        <sz val="11"/>
        <rFont val="Calibri"/>
        <family val="2"/>
      </rPr>
      <t>≤ 4 years</t>
    </r>
  </si>
  <si>
    <r>
      <t xml:space="preserve">&gt; 4 and </t>
    </r>
    <r>
      <rPr>
        <sz val="11"/>
        <rFont val="Calibri"/>
        <family val="2"/>
      </rPr>
      <t>≤ 5 years</t>
    </r>
  </si>
  <si>
    <t>5-10 years</t>
  </si>
  <si>
    <t>10-20 years</t>
  </si>
  <si>
    <t>&gt;  20 years</t>
  </si>
  <si>
    <t>Amortisation profile of issued CBs</t>
  </si>
  <si>
    <t>Bullet</t>
  </si>
  <si>
    <t>Annuity</t>
  </si>
  <si>
    <t>Serial</t>
  </si>
  <si>
    <t>Interest rate profile of issued CBs</t>
  </si>
  <si>
    <t>Fixed rate (Fixed rate constant for more than 1 year)</t>
  </si>
  <si>
    <t>Floating rate ( Floating rate constant for less than 1 year)</t>
  </si>
  <si>
    <t>Capped floating rate</t>
  </si>
  <si>
    <t>Currency denomination profile of issued CBs</t>
  </si>
  <si>
    <t>UCITS compliant</t>
  </si>
  <si>
    <t>Yes</t>
  </si>
  <si>
    <t>CRD compliant</t>
  </si>
  <si>
    <t>Eligible for central bank repo</t>
  </si>
  <si>
    <t>Rating</t>
  </si>
  <si>
    <t>Moody’s</t>
  </si>
  <si>
    <t>Aaa</t>
  </si>
  <si>
    <t>S&amp;P</t>
  </si>
  <si>
    <t>AAA</t>
  </si>
  <si>
    <t>Fitch</t>
  </si>
  <si>
    <t>Table G2.1a-f – Cover assets and maturity structure</t>
  </si>
  <si>
    <t xml:space="preserve">Table G2.1a - Assets other than the loan portfolio in the cover pool  </t>
  </si>
  <si>
    <t>Rating/maturity</t>
  </si>
  <si>
    <t>AA+</t>
  </si>
  <si>
    <t>AA</t>
  </si>
  <si>
    <t xml:space="preserve">AA- </t>
  </si>
  <si>
    <t>A+</t>
  </si>
  <si>
    <t xml:space="preserve">A </t>
  </si>
  <si>
    <t xml:space="preserve">A- </t>
  </si>
  <si>
    <t>etc.</t>
  </si>
  <si>
    <t>Not rated</t>
  </si>
  <si>
    <t>Gilt-edged secutities / rating compliant capital</t>
  </si>
  <si>
    <r>
      <t>0-</t>
    </r>
    <r>
      <rPr>
        <u/>
        <sz val="11"/>
        <color theme="1"/>
        <rFont val="Calibri"/>
        <family val="2"/>
        <scheme val="minor"/>
      </rPr>
      <t>&lt;</t>
    </r>
    <r>
      <rPr>
        <sz val="11"/>
        <color theme="1"/>
        <rFont val="Calibri"/>
        <family val="2"/>
        <scheme val="minor"/>
      </rPr>
      <t>1 year</t>
    </r>
  </si>
  <si>
    <r>
      <t xml:space="preserve">&gt;1- </t>
    </r>
    <r>
      <rPr>
        <u/>
        <sz val="11"/>
        <color theme="1"/>
        <rFont val="Calibri"/>
        <family val="2"/>
        <scheme val="minor"/>
      </rPr>
      <t xml:space="preserve">&lt; </t>
    </r>
    <r>
      <rPr>
        <sz val="11"/>
        <color theme="1"/>
        <rFont val="Calibri"/>
        <family val="2"/>
        <scheme val="minor"/>
      </rPr>
      <t>5 years</t>
    </r>
  </si>
  <si>
    <t>&gt; 5  years</t>
  </si>
  <si>
    <t xml:space="preserve">Table G2.1b - Assets other than the loan portfolio in the cover pool  </t>
  </si>
  <si>
    <t>Rating/type of cover asset</t>
  </si>
  <si>
    <t>Exposures to/guaranteed by govenments etc. in EU</t>
  </si>
  <si>
    <t>Exposures to/guaranteed by govenments etc. third countries</t>
  </si>
  <si>
    <t>Exposure to credit institute credit quality step 1</t>
  </si>
  <si>
    <t>Exposure to credit institute credit quality step 2</t>
  </si>
  <si>
    <t xml:space="preserve">Table G2.1c - Assets other than the loan portfolio in the cover pool  </t>
  </si>
  <si>
    <t>Maturity structure/Type of cover asset</t>
  </si>
  <si>
    <t xml:space="preserve">Table G2.1d - Assets other than the loan portfolio in the cover pool  </t>
  </si>
  <si>
    <t>Other assets, total (distributed pro rata after total assets in credit institution and cover pool)</t>
  </si>
  <si>
    <t>Table G2.1e - Derivatives at programme level (not subordinated / pari passu with covered bonds)</t>
  </si>
  <si>
    <r>
      <t>0-</t>
    </r>
    <r>
      <rPr>
        <u/>
        <sz val="11"/>
        <rFont val="Calibri"/>
        <family val="2"/>
        <scheme val="minor"/>
      </rPr>
      <t>&lt;</t>
    </r>
    <r>
      <rPr>
        <sz val="11"/>
        <rFont val="Calibri"/>
        <family val="2"/>
        <scheme val="minor"/>
      </rPr>
      <t>1 year</t>
    </r>
  </si>
  <si>
    <r>
      <t xml:space="preserve">&gt;1- </t>
    </r>
    <r>
      <rPr>
        <u/>
        <sz val="11"/>
        <rFont val="Calibri"/>
        <family val="2"/>
        <scheme val="minor"/>
      </rPr>
      <t xml:space="preserve">&lt; </t>
    </r>
    <r>
      <rPr>
        <sz val="11"/>
        <rFont val="Calibri"/>
        <family val="2"/>
        <scheme val="minor"/>
      </rPr>
      <t>5 years</t>
    </r>
  </si>
  <si>
    <t>Table G2.1f - Other Derivatives  (subordinated)</t>
  </si>
  <si>
    <t>Table G2.2 – Interest and currency risk</t>
  </si>
  <si>
    <r>
      <t xml:space="preserve">Total  value of loans </t>
    </r>
    <r>
      <rPr>
        <b/>
        <sz val="11"/>
        <color theme="1"/>
        <rFont val="Calibri"/>
        <family val="2"/>
        <scheme val="minor"/>
      </rPr>
      <t>funded</t>
    </r>
    <r>
      <rPr>
        <sz val="11"/>
        <color theme="1"/>
        <rFont val="Calibri"/>
        <family val="2"/>
        <scheme val="minor"/>
      </rPr>
      <t xml:space="preserve"> in cover pool</t>
    </r>
  </si>
  <si>
    <t>Match funded (without interest and/or currency risk)</t>
  </si>
  <si>
    <t>Completely hedged with derivatives</t>
  </si>
  <si>
    <t>xx%</t>
  </si>
  <si>
    <t>Un-hedged interest rate risk</t>
  </si>
  <si>
    <t>Un-hedged currency risk</t>
  </si>
  <si>
    <r>
      <t>-</t>
    </r>
    <r>
      <rPr>
        <sz val="7"/>
        <color theme="1"/>
        <rFont val="Times New Roman"/>
        <family val="1"/>
      </rPr>
      <t xml:space="preserve">          </t>
    </r>
    <r>
      <rPr>
        <sz val="11"/>
        <color theme="1"/>
        <rFont val="Calibri"/>
        <family val="2"/>
        <scheme val="minor"/>
      </rPr>
      <t>Of which  EUR</t>
    </r>
  </si>
  <si>
    <t>x,x%</t>
  </si>
  <si>
    <r>
      <t>-</t>
    </r>
    <r>
      <rPr>
        <sz val="7"/>
        <color theme="1"/>
        <rFont val="Times New Roman"/>
        <family val="1"/>
      </rPr>
      <t xml:space="preserve">          </t>
    </r>
    <r>
      <rPr>
        <sz val="11"/>
        <color theme="1"/>
        <rFont val="Calibri"/>
        <family val="2"/>
        <scheme val="minor"/>
      </rPr>
      <t>Of which DKK</t>
    </r>
  </si>
  <si>
    <r>
      <t>-</t>
    </r>
    <r>
      <rPr>
        <sz val="7"/>
        <color theme="1"/>
        <rFont val="Times New Roman"/>
        <family val="1"/>
      </rPr>
      <t xml:space="preserve">          </t>
    </r>
    <r>
      <rPr>
        <sz val="11"/>
        <color theme="1"/>
        <rFont val="Calibri"/>
        <family val="2"/>
        <scheme val="minor"/>
      </rPr>
      <t xml:space="preserve">Of which… </t>
    </r>
  </si>
  <si>
    <r>
      <t>Table G3 – Legal ALM (balance principle) adherence</t>
    </r>
    <r>
      <rPr>
        <b/>
        <vertAlign val="superscript"/>
        <sz val="12"/>
        <color theme="1"/>
        <rFont val="Calibri"/>
        <family val="2"/>
        <scheme val="minor"/>
      </rPr>
      <t>1</t>
    </r>
  </si>
  <si>
    <t>Issue adherence</t>
  </si>
  <si>
    <t>General balance principle</t>
  </si>
  <si>
    <t>No</t>
  </si>
  <si>
    <t>Specific balance principle</t>
  </si>
  <si>
    <t>1) Cf. the Danish Executive Order on bond issuance, balance principle and risk management</t>
  </si>
  <si>
    <t>Table G4 – Additional characteristics of ALM business model for issued CBs</t>
  </si>
  <si>
    <t>One-to-one balance between terms of granted loans and bonds issued, i.e. daily tap issuance?</t>
  </si>
  <si>
    <t>X</t>
  </si>
  <si>
    <t>Pass-through cash flow from borrowers to investors?</t>
  </si>
  <si>
    <t>Asset substitution in cover pool allowed?</t>
  </si>
  <si>
    <t>Note: * A few older traditional danish mortgage bonds are not CRD compliant</t>
  </si>
  <si>
    <t>Property categories are defined according to Danish FSA's AS-reporting form</t>
  </si>
  <si>
    <t>Table M1/B1</t>
  </si>
  <si>
    <t>Owner-occupied homes</t>
  </si>
  <si>
    <t>Holiday houses</t>
  </si>
  <si>
    <t>Subsidised Housing</t>
  </si>
  <si>
    <t>Cooperative Housing</t>
  </si>
  <si>
    <t>Private rental</t>
  </si>
  <si>
    <t>Manufacturing and Manual Industries</t>
  </si>
  <si>
    <t>Office and Business</t>
  </si>
  <si>
    <t>Social and cultural purposes</t>
  </si>
  <si>
    <t>In %</t>
  </si>
  <si>
    <t>Table M2/B2</t>
  </si>
  <si>
    <t>Table M3/B3</t>
  </si>
  <si>
    <t>DKK 50 - 100m</t>
  </si>
  <si>
    <t>Table M4a/B4a</t>
  </si>
  <si>
    <t>Per cent</t>
  </si>
  <si>
    <t>0 - 19,9</t>
  </si>
  <si>
    <t>20 - 39,9</t>
  </si>
  <si>
    <t>40 - 59,9</t>
  </si>
  <si>
    <t>60 - 69,9</t>
  </si>
  <si>
    <t>70 - 79,9</t>
  </si>
  <si>
    <t>80 - 84,9</t>
  </si>
  <si>
    <t>85 - 89,9</t>
  </si>
  <si>
    <t>90 - 94,9</t>
  </si>
  <si>
    <t>95 - 100</t>
  </si>
  <si>
    <t>&gt; 100</t>
  </si>
  <si>
    <t>Agricultutal properties</t>
  </si>
  <si>
    <t>Properties for social and cultural purposes</t>
  </si>
  <si>
    <t>Table M4b/B4b</t>
  </si>
  <si>
    <t>Lending, by-loan to-value (LTV), current property value, per cent</t>
  </si>
  <si>
    <t>Table M4c/B4c</t>
  </si>
  <si>
    <t>Avg. LTV</t>
  </si>
  <si>
    <t>Table M4d/B4d</t>
  </si>
  <si>
    <t>Lending, by-loan to-value (LTV), current property value, PER CENT ("Sidste krone")</t>
  </si>
  <si>
    <t>Table M5/B5 - Total</t>
  </si>
  <si>
    <t>Outside Denmark</t>
  </si>
  <si>
    <t>Table M6/B6</t>
  </si>
  <si>
    <t>Index Loans</t>
  </si>
  <si>
    <t>Fixed-rate to maturity</t>
  </si>
  <si>
    <t>Fixed-rate shorter period than maturity (ARM's etc.)</t>
  </si>
  <si>
    <r>
      <t xml:space="preserve">- rate fixed </t>
    </r>
    <r>
      <rPr>
        <b/>
        <sz val="11"/>
        <rFont val="Calibri"/>
        <family val="2"/>
        <scheme val="minor"/>
      </rPr>
      <t>≤</t>
    </r>
    <r>
      <rPr>
        <sz val="11"/>
        <rFont val="Calibri"/>
        <family val="2"/>
        <scheme val="minor"/>
      </rPr>
      <t xml:space="preserve"> 1 year</t>
    </r>
  </si>
  <si>
    <r>
      <t xml:space="preserve">- rate fixed &gt; 1 and </t>
    </r>
    <r>
      <rPr>
        <sz val="11"/>
        <rFont val="Calibri"/>
        <family val="2"/>
      </rPr>
      <t>≤ 3 years</t>
    </r>
  </si>
  <si>
    <t>- rate fixed &gt; 3 and ≤ 5 years</t>
  </si>
  <si>
    <t>- rate fixed &gt; 5 years</t>
  </si>
  <si>
    <t>Money market based loans</t>
  </si>
  <si>
    <t>Non Capped floaters</t>
  </si>
  <si>
    <t>Capped floaters</t>
  </si>
  <si>
    <t>*Interest-only loans at time of compilation. Interest-only is typically limited to a maximum of 10 years</t>
  </si>
  <si>
    <t>Table M7/B7</t>
  </si>
  <si>
    <t>Table M8/B8</t>
  </si>
  <si>
    <t>Table M9/B9</t>
  </si>
  <si>
    <r>
      <t>Lending by Seasoning, DKKbn</t>
    </r>
    <r>
      <rPr>
        <i/>
        <sz val="8"/>
        <color theme="1"/>
        <rFont val="Calibri"/>
        <family val="2"/>
        <scheme val="minor"/>
      </rPr>
      <t xml:space="preserve"> (Seasoning defined by duration of customer relationship)</t>
    </r>
  </si>
  <si>
    <t>&lt; 12 months</t>
  </si>
  <si>
    <t>Table M10/B10</t>
  </si>
  <si>
    <t>&lt; 1 Years</t>
  </si>
  <si>
    <t>≥  1 - ≤ 3 Years</t>
  </si>
  <si>
    <t>≥ 3 - ≤ 5 Years</t>
  </si>
  <si>
    <t>≥ 5 - ≤ 10 Years</t>
  </si>
  <si>
    <t>≥ 10 - ≤ 20 Years</t>
  </si>
  <si>
    <t>≥ 20 Years</t>
  </si>
  <si>
    <t>Table M11/B11</t>
  </si>
  <si>
    <t>90 day Non-performing loans by property type, as percentage of total payments, %</t>
  </si>
  <si>
    <t>90 day NPL</t>
  </si>
  <si>
    <t>Table M11a/B11a</t>
  </si>
  <si>
    <t>Note: Outstanding debt for loans in arrears (pls cf. Table M11) as a share of outstanding loans for the property category in question</t>
  </si>
  <si>
    <t>Table M11b/B11b</t>
  </si>
  <si>
    <t>&lt; 60per cent LTV</t>
  </si>
  <si>
    <t>60-69.9 per cent LTV</t>
  </si>
  <si>
    <t>70-79.9 per cent LTV</t>
  </si>
  <si>
    <t>80-89.9 per cent LTV</t>
  </si>
  <si>
    <t>90-100 per cent LTV</t>
  </si>
  <si>
    <t>&gt;100 per cent LTV</t>
  </si>
  <si>
    <t>Table M12/B12</t>
  </si>
  <si>
    <t>Total realised losses</t>
  </si>
  <si>
    <t xml:space="preserve">Note: The data cover both Nordea Kredit´s two capital centres </t>
  </si>
  <si>
    <t>Table M12a/B12a</t>
  </si>
  <si>
    <t>Total realised losses, %</t>
  </si>
  <si>
    <t xml:space="preserve">Note: Realised losses as a share of outstanding debt for the property category in question. The data cover both Nordea Kredit´s two capital centres. </t>
  </si>
  <si>
    <t>Table X1</t>
  </si>
  <si>
    <t xml:space="preserve">General practice in Danish market </t>
  </si>
  <si>
    <t>If issuers Key Concepts Explanation differs from general practice: State and explain in this column.</t>
  </si>
  <si>
    <t xml:space="preserve">Residential versus commercial mortgages </t>
  </si>
  <si>
    <t>Description of the difference made between residential/owner occupied and commercial properties</t>
  </si>
  <si>
    <t xml:space="preserve">The Danish FSA sets guidelines for the grouping of property in categories. Property type is determined by its primary use. </t>
  </si>
  <si>
    <t xml:space="preserve">Property which primary purpose is owner occupation is characterised as residential. Whereas properties primarily used for commercial purposes are classified as commercial (cf. below). </t>
  </si>
  <si>
    <t>Describe when you classify a property as commercial?</t>
  </si>
  <si>
    <t>The Danish FSA sets guidelines for the grouping of property in categories. Examples of application of which classifies property as commercial are:</t>
  </si>
  <si>
    <t>·          Office</t>
  </si>
  <si>
    <t>E.g.: Private rental, Manufacturing and Manual Industries, Offices and Business, Agriculture.</t>
  </si>
  <si>
    <t>·          Retail/shop</t>
  </si>
  <si>
    <r>
      <t>·</t>
    </r>
    <r>
      <rPr>
        <sz val="7"/>
        <color theme="1"/>
        <rFont val="Times New Roman"/>
        <family val="1"/>
      </rPr>
      <t xml:space="preserve">          </t>
    </r>
    <r>
      <rPr>
        <sz val="11"/>
        <color theme="1"/>
        <rFont val="Arial"/>
        <family val="2"/>
      </rPr>
      <t>Warehouse</t>
    </r>
  </si>
  <si>
    <r>
      <t>·</t>
    </r>
    <r>
      <rPr>
        <sz val="7"/>
        <color theme="1"/>
        <rFont val="Times New Roman"/>
        <family val="1"/>
      </rPr>
      <t xml:space="preserve">          </t>
    </r>
    <r>
      <rPr>
        <sz val="11"/>
        <color theme="1"/>
        <rFont val="Arial"/>
        <family val="2"/>
      </rPr>
      <t>Restaurants, inns etc.</t>
    </r>
  </si>
  <si>
    <r>
      <t>·</t>
    </r>
    <r>
      <rPr>
        <sz val="7"/>
        <color theme="1"/>
        <rFont val="Times New Roman"/>
        <family val="1"/>
      </rPr>
      <t xml:space="preserve">          </t>
    </r>
    <r>
      <rPr>
        <sz val="11"/>
        <color theme="1"/>
        <rFont val="Arial"/>
        <family val="2"/>
      </rPr>
      <t>Hotels and resorts </t>
    </r>
  </si>
  <si>
    <r>
      <t>·</t>
    </r>
    <r>
      <rPr>
        <sz val="7"/>
        <color theme="1"/>
        <rFont val="Times New Roman"/>
        <family val="1"/>
      </rPr>
      <t xml:space="preserve">          </t>
    </r>
    <r>
      <rPr>
        <sz val="11"/>
        <color theme="1"/>
        <rFont val="Arial"/>
        <family val="2"/>
      </rPr>
      <t>Congress and conference centres.</t>
    </r>
  </si>
  <si>
    <r>
      <t>·</t>
    </r>
    <r>
      <rPr>
        <sz val="7"/>
        <color theme="1"/>
        <rFont val="Times New Roman"/>
        <family val="1"/>
      </rPr>
      <t xml:space="preserve">          </t>
    </r>
    <r>
      <rPr>
        <sz val="11"/>
        <color theme="1"/>
        <rFont val="Arial"/>
        <family val="2"/>
      </rPr>
      <t>Campsites.</t>
    </r>
  </si>
  <si>
    <r>
      <t>·</t>
    </r>
    <r>
      <rPr>
        <sz val="7"/>
        <color theme="1"/>
        <rFont val="Times New Roman"/>
        <family val="1"/>
      </rPr>
      <t xml:space="preserve">          </t>
    </r>
    <r>
      <rPr>
        <sz val="11"/>
        <color theme="1"/>
        <rFont val="Arial"/>
        <family val="2"/>
      </rPr>
      <t>Traffic terminals, service stations, fire stations, auction and export houses.</t>
    </r>
  </si>
  <si>
    <r>
      <t>·</t>
    </r>
    <r>
      <rPr>
        <sz val="7"/>
        <color theme="1"/>
        <rFont val="Times New Roman"/>
        <family val="1"/>
      </rPr>
      <t xml:space="preserve">          </t>
    </r>
    <r>
      <rPr>
        <sz val="11"/>
        <color theme="1"/>
        <rFont val="Arial"/>
        <family val="2"/>
      </rPr>
      <t>Agriculture</t>
    </r>
  </si>
  <si>
    <r>
      <t>·</t>
    </r>
    <r>
      <rPr>
        <sz val="7"/>
        <color theme="1"/>
        <rFont val="Times New Roman"/>
        <family val="1"/>
      </rPr>
      <t xml:space="preserve">          </t>
    </r>
    <r>
      <rPr>
        <sz val="11"/>
        <color theme="1"/>
        <rFont val="Arial"/>
        <family val="2"/>
      </rPr>
      <t>Forestry</t>
    </r>
  </si>
  <si>
    <r>
      <t>·</t>
    </r>
    <r>
      <rPr>
        <sz val="7"/>
        <color theme="1"/>
        <rFont val="Times New Roman"/>
        <family val="1"/>
      </rPr>
      <t xml:space="preserve">          </t>
    </r>
    <r>
      <rPr>
        <sz val="11"/>
        <color theme="1"/>
        <rFont val="Arial"/>
        <family val="2"/>
      </rPr>
      <t>Nurseries</t>
    </r>
  </si>
  <si>
    <r>
      <t>·</t>
    </r>
    <r>
      <rPr>
        <sz val="7"/>
        <color theme="1"/>
        <rFont val="Times New Roman"/>
        <family val="1"/>
      </rPr>
      <t xml:space="preserve">          </t>
    </r>
    <r>
      <rPr>
        <sz val="11"/>
        <color theme="1"/>
        <rFont val="Arial"/>
        <family val="2"/>
      </rPr>
      <t>Ships</t>
    </r>
  </si>
  <si>
    <t>NPL (Non-performing loans)</t>
  </si>
  <si>
    <t>Describe how you define NPLs</t>
  </si>
  <si>
    <t>A loan is categorised as non-performing when a borrower neglects a payment failing to pay instalments and / or interests.</t>
  </si>
  <si>
    <t>The NPL rate is calculated at different time periods after the original payment date. Standard in Table A is 90 day arrear.</t>
  </si>
  <si>
    <t>Commercial bank CB issuers adhere to the Basel definition of NPL.</t>
  </si>
  <si>
    <t>Explain how you distinguish between performing and nonperforming loans in the cover pool?</t>
  </si>
  <si>
    <t>No distinction made. Asset substitution i not allowed for specialised mortgage banks.</t>
  </si>
  <si>
    <t>The Basel definition of NPL’s is applied for commercial bank CB issuers</t>
  </si>
  <si>
    <t>Are NPLs parts of eligible assets in cover pool? Are NPL parts of non eligible assets in cover pool?</t>
  </si>
  <si>
    <t>Asset substitution i not allowed for specialised mortgage banks, hence NPLs are part of the cover pool.</t>
  </si>
  <si>
    <t>For commercial bank CB issuers NPL’s are eligible assets in the cover pool.</t>
  </si>
  <si>
    <t xml:space="preserve">Are loans in foreclosure procedure part of eligible assets in cover pool?  </t>
  </si>
  <si>
    <t>Asset substitution i not allowed for specialised mortgage banks, hence loans in foreclosure are part of the cover pool.</t>
  </si>
  <si>
    <t>For commercial bank CB issuers loans in foreclosure procedure are eligible assets in the cover pool.</t>
  </si>
  <si>
    <t>If NPL and/or loans in foreclosure procedure are part of the covered pool which provisions are made in respect of the value of these loans in the cover pool?</t>
  </si>
  <si>
    <r>
      <t xml:space="preserve">The Danish FSA set rules for loss provisioning. In case of </t>
    </r>
    <r>
      <rPr>
        <sz val="11"/>
        <color theme="1"/>
        <rFont val="Calibri"/>
        <family val="2"/>
        <scheme val="minor"/>
      </rPr>
      <t>objective evidence of impairment provisioning for loss must be made.</t>
    </r>
  </si>
  <si>
    <t>Table X2</t>
  </si>
  <si>
    <t xml:space="preserve">Key Concepts Explanation </t>
  </si>
  <si>
    <t xml:space="preserve">Issuer specific </t>
  </si>
  <si>
    <t>(N/A for some issuers)</t>
  </si>
  <si>
    <t>Guaranteed loans (if part of the cover pool)</t>
  </si>
  <si>
    <t>How are the loans guaranteed?</t>
  </si>
  <si>
    <t>Please provide details of guarantors</t>
  </si>
  <si>
    <t xml:space="preserve">Loan-to-Value (LTV) </t>
  </si>
  <si>
    <t>Legal framework for valuation and LTV-calculation follow the rules of the Danish FSA - Bekendtgørelse nr. 687 af 20. juni 2007</t>
  </si>
  <si>
    <t>Describe the method on which your LTV calculation is based</t>
  </si>
  <si>
    <t xml:space="preserve">The publication contains two different ways to monitor LTV. One where loans are distributed continuously and one where they are distributed discretely.
In both tables the fair value of the loans are distributed into predefined LTV bracket intervals. Table M4a/b4a and M4b/B4b displays the loans continuously. Table M4c/B4c and M4d/B4d displays the loans discretely. 
The continuous table(M4a/b4a and M4b/B4b) distributes the loans from the start ltv of the loan to the marginal ltv. This means that, if the loan is first rank, it is distributed proportionaly by bracket size from 0 to the marginal ltv into the predefined brackets. If the loans has prior liens, it is distributed from the marginal ltv of the prior liens to the marginal ltv of the loan under consideration. 
The discrete table  (M4c/b4c and M4d/B4d) distributes the total fair value of each loan into a single ltv bracket, according to the marginal ltv of the loan under consideration. Average LTV is weighted by loan balance categorised by property type.
Example 1a below shows a case where the loan is first rank and distributed continuously. Example 1b shows the case where the loans has prior liens and distributed continuously. Example 2 below shows the discrete distribution of a loan. 
</t>
  </si>
  <si>
    <t>Frequency of collateral valuation for the purpose of calculating the LTV</t>
  </si>
  <si>
    <t>Example 1a</t>
  </si>
  <si>
    <t>Explanation</t>
  </si>
  <si>
    <t>Example of a proportionaly distribution into LTV brackets for a loan with LTV of 75 pct and a loan size of 1 million and no prior liens.</t>
  </si>
  <si>
    <t>Loan-to-value (distribution continuously)</t>
  </si>
  <si>
    <t>0-19.9</t>
  </si>
  <si>
    <t>20-39.9</t>
  </si>
  <si>
    <t>40-59.9</t>
  </si>
  <si>
    <t>60-69.9</t>
  </si>
  <si>
    <t>70-79.9</t>
  </si>
  <si>
    <t>80-84.9</t>
  </si>
  <si>
    <t>85-89.9</t>
  </si>
  <si>
    <t>90-94.9</t>
  </si>
  <si>
    <t>95-100</t>
  </si>
  <si>
    <t>&gt;100</t>
  </si>
  <si>
    <t>-</t>
  </si>
  <si>
    <t>Example 1b</t>
  </si>
  <si>
    <t>Example of a continuous distribution into LTV brackets for a loan with LTV of 75 and a loan size of 1 million</t>
  </si>
  <si>
    <t>with prior liens consisting of a loan with a LTV of  40 pct.</t>
  </si>
  <si>
    <t>Example 2</t>
  </si>
  <si>
    <t>Example of discrete ("Sidste krone") distribution into LTV brackets for a loan with LTV of 75 and a loan size of 1 million</t>
  </si>
  <si>
    <t>In this example the 1.000.000 is distributed into the 70-79.9 interval because the LTV of the total loan is 75</t>
  </si>
  <si>
    <t>Loan-to-value  (discrete/"Sidste krone" distribution)</t>
  </si>
  <si>
    <t>Table X3</t>
  </si>
  <si>
    <t>Table A</t>
  </si>
  <si>
    <t>Total balance sheet assets as reported in the interim or annual reports of the issuer, fair value</t>
  </si>
  <si>
    <t>All mortgage credit loans funded by the issue of covered mortgage bonds or mortgage bonds  measured at fair value</t>
  </si>
  <si>
    <t>The tier 1 capital ratio as stipulated in DFSA regulations</t>
  </si>
  <si>
    <t>The solvency ratio as stipulated in DFSA regulations</t>
  </si>
  <si>
    <t>The circulating amount of covered bonds (including covered mortgage bonds and mortgage bonds)</t>
  </si>
  <si>
    <t xml:space="preserve">All outstanding senior unsecured liabilities including any intra-group senior unsecured liabilities to finance OC- and LTV-ratio requirements    </t>
  </si>
  <si>
    <t>Senior secured bonds - formerly known as JCB (§ 15)</t>
  </si>
  <si>
    <t xml:space="preserve">All guarantees backing the granted loans provided by e.g. states, municipalities or banks  </t>
  </si>
  <si>
    <t>The item taken from the issuer´s profit &amp; loss account</t>
  </si>
  <si>
    <t>Value as entered in interim and annual reports and as reported to the DFSA; The lower of the carrying amount at the time of classification and the fair value less selling costs.</t>
  </si>
  <si>
    <t>All mortgage credit loans funded by the issue of covered mortgage bonds or mortgage bonds measured at market value</t>
  </si>
  <si>
    <t>Maturity distribution of all mortgage credit loans</t>
  </si>
  <si>
    <t>Please see definition of Non-performing loans in table X1</t>
  </si>
  <si>
    <t>All individual and group wise loan loss provisions as stated in the issuer´s interim and annual accounts</t>
  </si>
  <si>
    <t>Table G1.1</t>
  </si>
  <si>
    <t>Sum of nominal value of covered bonds + Senior secured debt + capital. Capital is:  Additional tier 1 capital (e.g. hybrid core capital) and Core tier 1 capital</t>
  </si>
  <si>
    <t>Liquidity due to be paid out next day in connection with refinancing</t>
  </si>
  <si>
    <t>Total value of cover pool - nominal value of covered bonds</t>
  </si>
  <si>
    <t>Senior secured debt</t>
  </si>
  <si>
    <t>Total nominal value of senior secured debt</t>
  </si>
  <si>
    <t>Senior unsecured debt</t>
  </si>
  <si>
    <t>Issuers senior unsecured liabilities targeted to finance OC- and LTV-ratio requirements in cover pool</t>
  </si>
  <si>
    <t>Subordinated debt</t>
  </si>
  <si>
    <t>Hybrid Tier 1 capital (perpetual debt instruments).</t>
  </si>
  <si>
    <t>Core tier 1 capital</t>
  </si>
  <si>
    <t>Equity capital and retained earnings.</t>
  </si>
  <si>
    <t>The issuer can elaborate on the applied balance priciple.</t>
  </si>
  <si>
    <t>Table G3</t>
  </si>
  <si>
    <t>E.g. describe if stricter pratice is applied than required by law</t>
  </si>
  <si>
    <t>The general balance principle does not require a one-to-one balance between the loan and the bonds issued. This gives the credit institution a wider scope for taking liquidity risk than the more strict specific balance principle.</t>
  </si>
  <si>
    <t>The specific balance principle ensures a one-to-one balance between loans and bonds issued, and is used for the issuance of SDRO, SDO and RO bonds.
The specific balance principle de facto implies full cash flow pass through from borrowers to investors. Under this principle daily loan origination is continuously tapped into the market, and the individual borrower loan rate is determined directly by the bond sales price for the corresponding financing amount of bonds. All borrower payments of interest and principal match the interest and principal payments to investors exactly (borrower payments fall due one day prior to the payments to investors). Redemptions take place by borrowers' buy back of the financing bond in the market at market price, or (for callable bonds) by calling the bond at par. In the latter case the borrower prepayment match the bond draw down. 
Market risks are thus eliminated under this issuance model (i.e. interest rate risk, prepayment risks, liquidity risks and funding risks). Further, asset substitution is not possible under this issuance model.</t>
  </si>
  <si>
    <t>Table G4</t>
  </si>
  <si>
    <t>Mortgage banks issue and sell bonds to investors, who then fund the loans. During the loan terms, borrowers make principal and interest payments to mortgage banks which transfer the amounts to investors. Mortgage banks charge a margin from the borrower to cover daily operating costs, potential losses, and to make a profit. The margin is a percentage of the outstanding debt which the borrower pays throughout the loan term. The margin rate corresponds
to the interest margin of a bank but is generally lower. The issuance is made on a daily basis.</t>
  </si>
  <si>
    <t>Yes, the mortgage bank is an intermediary between persons requiring loans for the purchase of real properties and investors funding the loans by purchasing bonds.</t>
  </si>
  <si>
    <t>No, (due to Danish legislation) asset substitution is not allowed/possible.</t>
  </si>
  <si>
    <t>Table M1-M5</t>
  </si>
  <si>
    <t>Private owned residentials used by the owner,  Max LTV are 80 % (legislation).</t>
  </si>
  <si>
    <t>Holiday houses for owners own use or for renting. Max LTV are 60 % (legislation).</t>
  </si>
  <si>
    <t>Residential renting subsidesed by the goverment. Max LTV 80 %. LTVs above 80 % can be granted against full govermental guarantee,</t>
  </si>
  <si>
    <t>Residential property owned and administreted by the coopereative and used by the members of the cooperative.  Max LTV 80 % (legislation).</t>
  </si>
  <si>
    <t>Residential property rentes out to private tenants. Max LTV 80 % (legislation).</t>
  </si>
  <si>
    <t>Industrial and manufacture buildings and warehouse for own use or for rent. Max LTV are 60 %(legislation).</t>
  </si>
  <si>
    <t>Office property and retail buildings for own use or for rent. Max LTV are 60 %(legislation).</t>
  </si>
  <si>
    <t>Property and land for agricultural use. Max LTV 70 % (legislation).</t>
  </si>
  <si>
    <t>Property used for education, kindergardens, museum and other buildings for public use. Max LTV are 70 %(legislation).</t>
  </si>
  <si>
    <t>Property, that can not be placed in the categories above.  Max LTV are 70 %(legislation).</t>
  </si>
  <si>
    <t>Table M6-M8</t>
  </si>
  <si>
    <t xml:space="preserve">These are loans where instalments and outstanding debt are adjusted with the development of an index which typically reflects trends in consumer prices. The loan ype was introduced in Denmark in 1982. All Danish index loans have index semi-annual payment dates (January 1st and July 1st). Index loans are offered as cash loans. The maturity depends on the loan type. Especially the maturity for subsidized housing depends on the size of the future inflation rate. </t>
  </si>
  <si>
    <t>Fixed-rate loans</t>
  </si>
  <si>
    <t>The long-term – typically 30-year – fixed-rate, callable loan is considered the most traditional mortgage loan. With this loan, the borrower knows in advance the fixed repayments throughout the term of the loan. The long-term fixed-rate mortgage loan has a prepayment option which may be exercised in two ways, i.e. the borrowers may prepay their outstanding debt at a price of 100 (par) or the  borrowers may purchase the underlying bonds in the financial markets and deliver them to the mortgage bank. This loan type is also offered with interest-only periods.</t>
  </si>
  <si>
    <t>Adjustable Rate Mortgages</t>
  </si>
  <si>
    <t>Adjustable-rate mortgages (ARMs) were introduced in 1996 and the main advantage of ARMs is that interest rates are generally lower than those of fixed-rate loans when raised. The interest rate is generally reset at a frequency of 1, 3, 5 or 10 years and the underlying bonds are replaced by new bonds. The yield of the new bonds determines the loan rate for the period until the next interest rate reset. The lower initial loan rate should therefore be weighed against the risk that it will increase during the loan term.
An ARM may be prepaid at a price of 100 in connection with each interest rate reset. Alternatively, the borrower may prepay the loan by purchasing the bonds on market terms – as with all mortgage loans. This loan type is also offered with interest-only periods.</t>
  </si>
  <si>
    <t>The loan rate changes at generally three or six months. In addition, this loan type differs from ARMs as this interest rate depends on a reference rate, ie an interest rate determined in another market. The reference rate of DKK-denominated loans is CIBOR (Copenhagen Interbank Offered Rate) or CITA (Copenhagen Interbank Tomorrow/Next Average ), an interest rate which is quoted daily by OMX NASDAQ.  This loan type is also offered with interest-only periods.</t>
  </si>
  <si>
    <t>These are loans where the rate changes at generally three or six months. The reference rate of DKK-denominated loans is CIBOR (Copenhagen Interbank Offered Rate) or CITA (Copenhagen Interbank Tomorrow/Next Average ), an interest rate which is quoted daily by OMX NASDAQ</t>
  </si>
  <si>
    <t>It is possible to get a loan with a floating interest rate which cannot exceed a certain level (cap). In this way, the borrower hedges against major interest rate increases. If a loan has a cap of 6%, then the interest rate can never be higher than 6%. The loan rate will track Cibor (or Euribor / Cita), as long as it does not exceed 6%. A floating-rate loan may be prepaid in two ways: either at an agreed price – typically 100 or 105 – or the borrower may buy the underlying bonds at market price.</t>
  </si>
  <si>
    <t>Any other loan types, which not comply with the above mentioned.</t>
  </si>
  <si>
    <t>Table M9-10</t>
  </si>
  <si>
    <t>Seasoning</t>
  </si>
  <si>
    <t>Seasoning defined by duration of customer relationship, calculated from the first disbursement of a mortgage loan.</t>
  </si>
  <si>
    <t>Further information</t>
  </si>
  <si>
    <t>Link or information</t>
  </si>
  <si>
    <t>In 2014  the Danish covered bond legislation was changes in order to address refinancing risk. Please find information på following link</t>
  </si>
  <si>
    <t>http://www.realkreditraadet.dk/Default.aspx?ID=2926</t>
  </si>
  <si>
    <t>To Frontpage</t>
  </si>
  <si>
    <t>Reporting Date: 06/02/2020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</si>
</sst>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dd/mmm/yyyy"/>
    <numFmt numFmtId="169" formatCode="_ * #,##0.0_ ;_ * \-#,##0.0_ ;_ * &quot;-&quot;??_ ;_ @_ "/>
    <numFmt numFmtId="170" formatCode="_ * #,##0_ ;_ * \-#,##0_ ;_ * &quot;-&quot;??_ ;_ @_ "/>
  </numFmts>
  <fonts count="8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FF0000"/>
      <name val="Calibri"/>
      <family val="2"/>
      <scheme val="minor"/>
    </font>
    <font>
      <b/>
      <sz val="14"/>
      <color theme="0" tint="-0.499984740745262"/>
      <name val="Arial"/>
      <family val="2"/>
    </font>
    <font>
      <b/>
      <sz val="8"/>
      <name val="Arial"/>
      <family val="2"/>
    </font>
    <font>
      <b/>
      <sz val="28"/>
      <color theme="1"/>
      <name val="Arial"/>
      <family val="2"/>
    </font>
    <font>
      <b/>
      <sz val="10"/>
      <color theme="1"/>
      <name val="Arial"/>
      <family val="2"/>
    </font>
    <font>
      <b/>
      <sz val="16"/>
      <color theme="0" tint="-0.499984740745262"/>
      <name val="Arial"/>
      <family val="2"/>
    </font>
    <font>
      <b/>
      <sz val="20"/>
      <color theme="1" tint="0.499984740745262"/>
      <name val="Arial"/>
      <family val="2"/>
    </font>
    <font>
      <sz val="11"/>
      <color theme="1"/>
      <name val="Arial"/>
      <family val="2"/>
    </font>
    <font>
      <b/>
      <sz val="11"/>
      <color theme="1"/>
      <name val="Arial"/>
      <family val="2"/>
    </font>
    <font>
      <sz val="12"/>
      <color theme="1"/>
      <name val="Arial"/>
      <family val="2"/>
    </font>
    <font>
      <b/>
      <sz val="12"/>
      <color theme="1"/>
      <name val="Arial"/>
      <family val="2"/>
    </font>
    <font>
      <b/>
      <u/>
      <sz val="12"/>
      <color theme="1"/>
      <name val="Arial"/>
      <family val="2"/>
    </font>
    <font>
      <u/>
      <sz val="9.35"/>
      <color theme="10"/>
      <name val="Calibri"/>
      <family val="2"/>
    </font>
    <font>
      <u/>
      <sz val="12"/>
      <color theme="10"/>
      <name val="Arial"/>
      <family val="2"/>
    </font>
    <font>
      <b/>
      <i/>
      <sz val="11"/>
      <name val="Arial"/>
      <family val="2"/>
    </font>
    <font>
      <b/>
      <sz val="12"/>
      <color rgb="FF000000"/>
      <name val="Calibri"/>
      <family val="2"/>
      <scheme val="minor"/>
    </font>
    <font>
      <i/>
      <sz val="11"/>
      <color rgb="FF000000"/>
      <name val="Calibri"/>
      <family val="2"/>
      <scheme val="minor"/>
    </font>
    <font>
      <b/>
      <sz val="11"/>
      <color rgb="FF000000"/>
      <name val="Calibri"/>
      <family val="2"/>
      <scheme val="minor"/>
    </font>
    <font>
      <b/>
      <sz val="11"/>
      <color rgb="FF000000"/>
      <name val="Arial"/>
      <family val="2"/>
    </font>
    <font>
      <sz val="11"/>
      <color rgb="FF000000"/>
      <name val="Calibri"/>
      <family val="2"/>
      <scheme val="minor"/>
    </font>
    <font>
      <b/>
      <sz val="12"/>
      <color theme="0" tint="-0.499984740745262"/>
      <name val="Arial"/>
      <family val="2"/>
    </font>
    <font>
      <b/>
      <i/>
      <sz val="11"/>
      <color rgb="FF000000"/>
      <name val="Arial"/>
      <family val="2"/>
    </font>
    <font>
      <b/>
      <sz val="12"/>
      <color theme="1"/>
      <name val="Calibri"/>
      <family val="2"/>
      <scheme val="minor"/>
    </font>
    <font>
      <sz val="11"/>
      <name val="Calibri"/>
      <family val="2"/>
    </font>
    <font>
      <u/>
      <sz val="11"/>
      <color theme="1"/>
      <name val="Calibri"/>
      <family val="2"/>
      <scheme val="minor"/>
    </font>
    <font>
      <i/>
      <sz val="10"/>
      <color theme="1"/>
      <name val="Calibri"/>
      <family val="2"/>
      <scheme val="minor"/>
    </font>
    <font>
      <sz val="7"/>
      <color theme="1"/>
      <name val="Times New Roman"/>
      <family val="1"/>
    </font>
    <font>
      <b/>
      <vertAlign val="superscript"/>
      <sz val="12"/>
      <color theme="1"/>
      <name val="Calibri"/>
      <family val="2"/>
      <scheme val="minor"/>
    </font>
    <font>
      <sz val="12"/>
      <color theme="1"/>
      <name val="Calibri"/>
      <family val="2"/>
      <scheme val="minor"/>
    </font>
    <font>
      <sz val="8"/>
      <color theme="1"/>
      <name val="Calibri"/>
      <family val="2"/>
      <scheme val="minor"/>
    </font>
    <font>
      <b/>
      <i/>
      <sz val="11"/>
      <color theme="1"/>
      <name val="Calibri"/>
      <family val="2"/>
      <scheme val="minor"/>
    </font>
    <font>
      <b/>
      <sz val="12"/>
      <name val="Calibri"/>
      <family val="2"/>
      <scheme val="minor"/>
    </font>
    <font>
      <i/>
      <sz val="11"/>
      <color rgb="FFFF0000"/>
      <name val="Calibri"/>
      <family val="2"/>
      <scheme val="minor"/>
    </font>
    <font>
      <b/>
      <i/>
      <sz val="11"/>
      <color rgb="FFFF0000"/>
      <name val="Calibri"/>
      <family val="2"/>
      <scheme val="minor"/>
    </font>
    <font>
      <i/>
      <sz val="8"/>
      <color theme="1"/>
      <name val="Calibri"/>
      <family val="2"/>
      <scheme val="minor"/>
    </font>
    <font>
      <b/>
      <sz val="9"/>
      <color rgb="FF000000"/>
      <name val="Arial"/>
      <family val="2"/>
    </font>
    <font>
      <sz val="8"/>
      <color rgb="FF000000"/>
      <name val="Arial"/>
      <family val="2"/>
    </font>
    <font>
      <sz val="12"/>
      <color theme="1"/>
      <name val="Times New Roman"/>
      <family val="1"/>
    </font>
    <font>
      <b/>
      <sz val="10"/>
      <color rgb="FF000000"/>
      <name val="Arial"/>
      <family val="2"/>
    </font>
    <font>
      <b/>
      <i/>
      <sz val="10"/>
      <color rgb="FF000000"/>
      <name val="Arial"/>
      <family val="2"/>
    </font>
    <font>
      <sz val="11"/>
      <color theme="1"/>
      <name val="Calibri"/>
      <family val="2"/>
    </font>
    <font>
      <b/>
      <sz val="12"/>
      <color rgb="FF000000"/>
      <name val="Calibri"/>
      <family val="2"/>
    </font>
    <font>
      <b/>
      <sz val="11"/>
      <color rgb="FF000000"/>
      <name val="Calibri"/>
      <family val="2"/>
    </font>
    <font>
      <sz val="11"/>
      <color rgb="FF000000"/>
      <name val="Calibri"/>
      <family val="2"/>
    </font>
    <font>
      <u/>
      <sz val="11"/>
      <color theme="10"/>
      <name val="Calibri"/>
      <family val="2"/>
    </font>
    <font>
      <b/>
      <u/>
      <sz val="9.35"/>
      <color rgb="FF0000FF"/>
      <name val="Calibri"/>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8D8D8"/>
        <bgColor rgb="FF000000"/>
      </patternFill>
    </fill>
    <fill>
      <patternFill patternType="solid">
        <fgColor theme="0"/>
        <bgColor rgb="FF000000"/>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38" fillId="0" borderId="0"/>
    <xf numFmtId="0" fontId="54" fillId="0" borderId="0" applyNumberFormat="0" applyFill="0" applyBorder="0" applyAlignment="0" applyProtection="0">
      <alignment vertical="top"/>
      <protection locked="0"/>
    </xf>
  </cellStyleXfs>
  <cellXfs count="53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xf>
    <xf numFmtId="0" fontId="0" fillId="7" borderId="0" xfId="0" applyFont="1" applyFill="1"/>
    <xf numFmtId="0" fontId="43" fillId="7" borderId="0" xfId="0" applyFont="1" applyFill="1" applyBorder="1" applyAlignment="1">
      <alignment horizontal="left" vertical="center"/>
    </xf>
    <xf numFmtId="0" fontId="43" fillId="7" borderId="0" xfId="0" applyFont="1" applyFill="1" applyBorder="1" applyAlignment="1">
      <alignment horizontal="justify" vertical="center"/>
    </xf>
    <xf numFmtId="0" fontId="44" fillId="8" borderId="0" xfId="9" applyFont="1" applyFill="1" applyBorder="1"/>
    <xf numFmtId="168" fontId="38" fillId="8" borderId="0" xfId="9" applyNumberFormat="1" applyFont="1" applyFill="1" applyBorder="1" applyAlignment="1">
      <alignment horizontal="center"/>
    </xf>
    <xf numFmtId="0" fontId="45" fillId="7" borderId="0" xfId="0" applyFont="1" applyFill="1" applyBorder="1" applyAlignment="1">
      <alignment horizontal="center" vertical="center" wrapText="1"/>
    </xf>
    <xf numFmtId="0" fontId="46" fillId="7" borderId="0" xfId="0" applyFont="1" applyFill="1" applyBorder="1" applyAlignment="1">
      <alignment horizontal="left" vertical="top"/>
    </xf>
    <xf numFmtId="0" fontId="47" fillId="7" borderId="0" xfId="0" applyFont="1" applyFill="1" applyBorder="1" applyAlignment="1">
      <alignment horizontal="center" vertical="center"/>
    </xf>
    <xf numFmtId="0" fontId="3" fillId="7" borderId="0" xfId="0" applyFont="1" applyFill="1"/>
    <xf numFmtId="0" fontId="49" fillId="7" borderId="0" xfId="0" applyFont="1" applyFill="1" applyAlignment="1">
      <alignment horizontal="right"/>
    </xf>
    <xf numFmtId="0" fontId="49" fillId="7" borderId="0" xfId="0" applyFont="1" applyFill="1"/>
    <xf numFmtId="15" fontId="50" fillId="7" borderId="0" xfId="0" quotePrefix="1" applyNumberFormat="1" applyFont="1" applyFill="1"/>
    <xf numFmtId="0" fontId="51" fillId="7" borderId="0" xfId="0" applyFont="1" applyFill="1"/>
    <xf numFmtId="0" fontId="52" fillId="7" borderId="0" xfId="0" applyFont="1" applyFill="1"/>
    <xf numFmtId="0" fontId="53" fillId="7" borderId="0" xfId="0" applyFont="1" applyFill="1" applyBorder="1" applyAlignment="1">
      <alignment horizontal="left"/>
    </xf>
    <xf numFmtId="0" fontId="52" fillId="7" borderId="0" xfId="0" applyFont="1" applyFill="1" applyBorder="1"/>
    <xf numFmtId="0" fontId="51" fillId="7" borderId="0" xfId="0" applyFont="1" applyFill="1" applyBorder="1"/>
    <xf numFmtId="0" fontId="52" fillId="7" borderId="0" xfId="0" applyFont="1" applyFill="1" applyBorder="1" applyAlignment="1"/>
    <xf numFmtId="0" fontId="52" fillId="7" borderId="0" xfId="0" applyFont="1" applyFill="1" applyBorder="1" applyAlignment="1">
      <alignment horizontal="left"/>
    </xf>
    <xf numFmtId="0" fontId="55" fillId="7" borderId="0" xfId="10" applyFont="1" applyFill="1" applyBorder="1" applyAlignment="1" applyProtection="1"/>
    <xf numFmtId="0" fontId="54" fillId="7" borderId="0" xfId="10" quotePrefix="1" applyFill="1" applyBorder="1" applyAlignment="1" applyProtection="1"/>
    <xf numFmtId="0" fontId="43" fillId="7" borderId="0" xfId="0" applyFont="1" applyFill="1" applyBorder="1" applyAlignment="1">
      <alignment horizontal="justify" vertical="center" wrapText="1"/>
    </xf>
    <xf numFmtId="0" fontId="56" fillId="7" borderId="0" xfId="0" applyFont="1" applyFill="1" applyBorder="1" applyAlignment="1">
      <alignment vertical="center"/>
    </xf>
    <xf numFmtId="0" fontId="57" fillId="7" borderId="0" xfId="0" applyFont="1" applyFill="1" applyBorder="1" applyAlignment="1"/>
    <xf numFmtId="0" fontId="58" fillId="7" borderId="0" xfId="0" applyFont="1" applyFill="1" applyBorder="1" applyAlignment="1">
      <alignment horizontal="justify" vertical="center" wrapText="1"/>
    </xf>
    <xf numFmtId="0" fontId="59" fillId="7" borderId="0" xfId="0" applyFont="1" applyFill="1" applyBorder="1" applyAlignment="1">
      <alignment vertical="center"/>
    </xf>
    <xf numFmtId="0" fontId="0" fillId="7" borderId="0" xfId="0" applyFont="1" applyFill="1" applyBorder="1"/>
    <xf numFmtId="0" fontId="58" fillId="9" borderId="0" xfId="0" applyFont="1" applyFill="1" applyBorder="1" applyAlignment="1">
      <alignment vertical="center"/>
    </xf>
    <xf numFmtId="0" fontId="60" fillId="9" borderId="0" xfId="0" applyFont="1" applyFill="1" applyBorder="1" applyAlignment="1">
      <alignment horizontal="right" vertical="center" wrapText="1"/>
    </xf>
    <xf numFmtId="0" fontId="61" fillId="7" borderId="0" xfId="0" applyFont="1" applyFill="1" applyBorder="1" applyAlignment="1">
      <alignment vertical="center" wrapText="1"/>
    </xf>
    <xf numFmtId="167" fontId="61" fillId="7" borderId="0" xfId="0" applyNumberFormat="1" applyFont="1" applyFill="1" applyBorder="1" applyAlignment="1">
      <alignment vertical="center" wrapText="1"/>
    </xf>
    <xf numFmtId="0" fontId="61" fillId="7" borderId="14" xfId="0" applyFont="1" applyFill="1" applyBorder="1" applyAlignment="1">
      <alignment horizontal="left" vertical="center" wrapText="1" indent="3"/>
    </xf>
    <xf numFmtId="167" fontId="61" fillId="7" borderId="14" xfId="0" applyNumberFormat="1" applyFont="1" applyFill="1" applyBorder="1" applyAlignment="1">
      <alignment vertical="center" wrapText="1"/>
    </xf>
    <xf numFmtId="0" fontId="61" fillId="7" borderId="15" xfId="0" applyFont="1" applyFill="1" applyBorder="1" applyAlignment="1">
      <alignment vertical="center" wrapText="1"/>
    </xf>
    <xf numFmtId="165" fontId="61" fillId="7" borderId="15" xfId="1" applyNumberFormat="1" applyFont="1" applyFill="1" applyBorder="1" applyAlignment="1">
      <alignment vertical="center" wrapText="1"/>
    </xf>
    <xf numFmtId="165" fontId="0" fillId="7" borderId="0" xfId="1" applyNumberFormat="1" applyFont="1" applyFill="1" applyBorder="1" applyAlignment="1">
      <alignment vertical="top" wrapText="1"/>
    </xf>
    <xf numFmtId="0" fontId="61" fillId="7" borderId="14" xfId="0" applyFont="1" applyFill="1" applyBorder="1" applyAlignment="1">
      <alignment vertical="center" wrapText="1"/>
    </xf>
    <xf numFmtId="0" fontId="61" fillId="7" borderId="16" xfId="0" applyFont="1" applyFill="1" applyBorder="1" applyAlignment="1">
      <alignment vertical="center" wrapText="1"/>
    </xf>
    <xf numFmtId="167" fontId="61" fillId="7" borderId="16" xfId="0" applyNumberFormat="1" applyFont="1" applyFill="1" applyBorder="1" applyAlignment="1">
      <alignment vertical="center" wrapText="1"/>
    </xf>
    <xf numFmtId="0" fontId="0" fillId="7" borderId="16" xfId="0" applyFont="1" applyFill="1" applyBorder="1" applyAlignment="1">
      <alignment vertical="center" wrapText="1"/>
    </xf>
    <xf numFmtId="0" fontId="62" fillId="7" borderId="0" xfId="0" applyFont="1" applyFill="1" applyBorder="1" applyAlignment="1">
      <alignment horizontal="justify" vertical="center" wrapText="1"/>
    </xf>
    <xf numFmtId="0" fontId="63" fillId="9" borderId="0" xfId="0" applyFont="1" applyFill="1" applyBorder="1" applyAlignment="1">
      <alignment horizontal="justify" vertical="center" wrapText="1"/>
    </xf>
    <xf numFmtId="0" fontId="61" fillId="9" borderId="0" xfId="0" applyFont="1" applyFill="1" applyBorder="1" applyAlignment="1">
      <alignment vertical="center" wrapText="1"/>
    </xf>
    <xf numFmtId="0" fontId="61" fillId="7" borderId="0" xfId="0" applyFont="1" applyFill="1" applyBorder="1" applyAlignment="1">
      <alignment horizontal="justify" vertical="center" wrapText="1"/>
    </xf>
    <xf numFmtId="167" fontId="0" fillId="7" borderId="0" xfId="0" applyNumberFormat="1" applyFont="1" applyFill="1" applyBorder="1" applyAlignment="1">
      <alignment vertical="top" wrapText="1"/>
    </xf>
    <xf numFmtId="0" fontId="59" fillId="9" borderId="0" xfId="0" applyFont="1" applyFill="1" applyBorder="1" applyAlignment="1">
      <alignment horizontal="justify" vertical="center" wrapText="1"/>
    </xf>
    <xf numFmtId="0" fontId="61" fillId="7" borderId="0" xfId="0" applyFont="1" applyFill="1" applyBorder="1" applyAlignment="1">
      <alignment horizontal="left" vertical="center" wrapText="1" indent="6"/>
    </xf>
    <xf numFmtId="169" fontId="0" fillId="7" borderId="0" xfId="3" applyNumberFormat="1" applyFont="1" applyFill="1" applyBorder="1" applyAlignment="1">
      <alignment vertical="top" wrapText="1"/>
    </xf>
    <xf numFmtId="169" fontId="0" fillId="7" borderId="0" xfId="3" applyNumberFormat="1" applyFont="1" applyFill="1" applyBorder="1" applyAlignment="1">
      <alignment horizontal="center" vertical="top" wrapText="1"/>
    </xf>
    <xf numFmtId="170" fontId="61" fillId="7" borderId="14" xfId="0" applyNumberFormat="1" applyFont="1" applyFill="1" applyBorder="1" applyAlignment="1">
      <alignment vertical="center" wrapText="1"/>
    </xf>
    <xf numFmtId="170" fontId="0" fillId="7" borderId="0" xfId="3" applyNumberFormat="1" applyFont="1" applyFill="1" applyBorder="1" applyAlignment="1">
      <alignment horizontal="right" vertical="top" wrapText="1"/>
    </xf>
    <xf numFmtId="169" fontId="0" fillId="7" borderId="14" xfId="3" applyNumberFormat="1" applyFont="1" applyFill="1" applyBorder="1" applyAlignment="1">
      <alignment vertical="top" wrapText="1"/>
    </xf>
    <xf numFmtId="164" fontId="61" fillId="7" borderId="0" xfId="0" applyNumberFormat="1" applyFont="1" applyFill="1" applyBorder="1" applyAlignment="1">
      <alignment vertical="center" wrapText="1"/>
    </xf>
    <xf numFmtId="164" fontId="0" fillId="7" borderId="0" xfId="0" applyNumberFormat="1" applyFont="1" applyFill="1" applyAlignment="1">
      <alignment horizontal="right"/>
    </xf>
    <xf numFmtId="164" fontId="61" fillId="7" borderId="14" xfId="0" applyNumberFormat="1" applyFont="1" applyFill="1" applyBorder="1" applyAlignment="1">
      <alignment vertical="center" wrapText="1"/>
    </xf>
    <xf numFmtId="0" fontId="54" fillId="7" borderId="0" xfId="10" applyFill="1" applyAlignment="1" applyProtection="1">
      <alignment horizontal="right"/>
    </xf>
    <xf numFmtId="0" fontId="3" fillId="7" borderId="0" xfId="0" applyFont="1" applyFill="1" applyBorder="1" applyAlignment="1">
      <alignment vertical="center"/>
    </xf>
    <xf numFmtId="0" fontId="63" fillId="9" borderId="0" xfId="0" applyFont="1" applyFill="1" applyBorder="1" applyAlignment="1">
      <alignment horizontal="left" vertical="center" wrapText="1"/>
    </xf>
    <xf numFmtId="0" fontId="60" fillId="9" borderId="0" xfId="0" applyFont="1" applyFill="1" applyBorder="1" applyAlignment="1">
      <alignment horizontal="center" vertical="center" wrapText="1"/>
    </xf>
    <xf numFmtId="0" fontId="61" fillId="7" borderId="0" xfId="0" applyFont="1" applyFill="1" applyBorder="1" applyAlignment="1">
      <alignment vertical="center"/>
    </xf>
    <xf numFmtId="167" fontId="61" fillId="7" borderId="0" xfId="0" applyNumberFormat="1" applyFont="1" applyFill="1" applyBorder="1" applyAlignment="1">
      <alignment vertical="center"/>
    </xf>
    <xf numFmtId="167" fontId="0" fillId="7" borderId="0" xfId="0" applyNumberFormat="1" applyFont="1" applyFill="1" applyBorder="1" applyAlignment="1">
      <alignment vertical="center" wrapText="1"/>
    </xf>
    <xf numFmtId="167" fontId="0" fillId="7" borderId="0" xfId="0" applyNumberFormat="1" applyFont="1" applyFill="1" applyBorder="1" applyAlignment="1">
      <alignment vertical="center"/>
    </xf>
    <xf numFmtId="0" fontId="0" fillId="7" borderId="14" xfId="0" applyFont="1" applyFill="1" applyBorder="1"/>
    <xf numFmtId="0" fontId="61" fillId="7" borderId="14" xfId="0" applyFont="1" applyFill="1" applyBorder="1" applyAlignment="1">
      <alignment vertical="center"/>
    </xf>
    <xf numFmtId="165" fontId="0" fillId="7" borderId="14" xfId="1" applyNumberFormat="1" applyFont="1" applyFill="1" applyBorder="1" applyAlignment="1">
      <alignment vertical="center"/>
    </xf>
    <xf numFmtId="165" fontId="0" fillId="7" borderId="14" xfId="1" applyNumberFormat="1" applyFont="1" applyFill="1" applyBorder="1" applyAlignment="1">
      <alignment vertical="center" wrapText="1"/>
    </xf>
    <xf numFmtId="167" fontId="0" fillId="7" borderId="0" xfId="0" applyNumberFormat="1" applyFont="1" applyFill="1"/>
    <xf numFmtId="0" fontId="2" fillId="7" borderId="0" xfId="0" applyFont="1" applyFill="1"/>
    <xf numFmtId="0" fontId="2" fillId="7" borderId="0" xfId="0" applyFont="1" applyFill="1" applyBorder="1" applyAlignment="1">
      <alignment vertical="center"/>
    </xf>
    <xf numFmtId="0" fontId="2" fillId="7" borderId="0" xfId="0" applyFont="1" applyFill="1" applyBorder="1"/>
    <xf numFmtId="0" fontId="42" fillId="7" borderId="0" xfId="0" applyFont="1" applyFill="1" applyBorder="1"/>
    <xf numFmtId="1" fontId="42" fillId="7" borderId="0" xfId="0" applyNumberFormat="1" applyFont="1" applyFill="1" applyBorder="1" applyAlignment="1">
      <alignment horizontal="right" vertical="center"/>
    </xf>
    <xf numFmtId="0" fontId="2" fillId="7" borderId="0" xfId="0" applyFont="1" applyFill="1" applyBorder="1" applyAlignment="1">
      <alignment horizontal="left" vertical="center" indent="1"/>
    </xf>
    <xf numFmtId="0" fontId="2" fillId="7" borderId="14" xfId="0" applyFont="1" applyFill="1" applyBorder="1" applyAlignment="1">
      <alignment horizontal="left" vertical="center"/>
    </xf>
    <xf numFmtId="0" fontId="2" fillId="7" borderId="14" xfId="0" applyFont="1" applyFill="1" applyBorder="1"/>
    <xf numFmtId="0" fontId="42" fillId="7" borderId="14" xfId="0" applyFont="1" applyFill="1" applyBorder="1"/>
    <xf numFmtId="1" fontId="42" fillId="7" borderId="14" xfId="0" applyNumberFormat="1" applyFont="1" applyFill="1" applyBorder="1" applyAlignment="1">
      <alignment horizontal="right" vertical="center"/>
    </xf>
    <xf numFmtId="0" fontId="2" fillId="7" borderId="0" xfId="0" applyFont="1" applyFill="1" applyBorder="1" applyAlignment="1">
      <alignment vertical="center" wrapText="1"/>
    </xf>
    <xf numFmtId="169" fontId="2" fillId="7" borderId="0" xfId="3" applyNumberFormat="1" applyFont="1" applyFill="1" applyBorder="1" applyAlignment="1">
      <alignment vertical="center"/>
    </xf>
    <xf numFmtId="169" fontId="2" fillId="0" borderId="0" xfId="3" applyNumberFormat="1" applyFont="1" applyFill="1" applyBorder="1" applyAlignment="1">
      <alignment vertical="center"/>
    </xf>
    <xf numFmtId="169" fontId="2" fillId="7" borderId="0" xfId="3" applyNumberFormat="1" applyFont="1" applyFill="1" applyBorder="1"/>
    <xf numFmtId="169" fontId="2" fillId="7" borderId="0" xfId="3" applyNumberFormat="1" applyFont="1" applyFill="1" applyBorder="1" applyAlignment="1">
      <alignment horizontal="right"/>
    </xf>
    <xf numFmtId="165" fontId="2" fillId="7" borderId="0" xfId="1" applyNumberFormat="1" applyFont="1" applyFill="1" applyBorder="1" applyAlignment="1">
      <alignment vertical="center"/>
    </xf>
    <xf numFmtId="165" fontId="2" fillId="7" borderId="0" xfId="3" applyNumberFormat="1" applyFont="1" applyFill="1" applyBorder="1" applyAlignment="1">
      <alignment vertical="center"/>
    </xf>
    <xf numFmtId="165" fontId="0" fillId="7" borderId="0" xfId="1" applyNumberFormat="1" applyFont="1" applyFill="1" applyBorder="1" applyAlignment="1">
      <alignment vertical="center"/>
    </xf>
    <xf numFmtId="169" fontId="0" fillId="7" borderId="0" xfId="3" applyNumberFormat="1" applyFont="1" applyFill="1" applyBorder="1" applyAlignment="1">
      <alignment vertical="center"/>
    </xf>
    <xf numFmtId="170" fontId="0" fillId="7" borderId="0" xfId="3" applyNumberFormat="1" applyFont="1" applyFill="1" applyBorder="1" applyAlignment="1">
      <alignment vertical="center"/>
    </xf>
    <xf numFmtId="9" fontId="61" fillId="7" borderId="0" xfId="0" applyNumberFormat="1" applyFont="1" applyFill="1" applyBorder="1" applyAlignment="1">
      <alignment horizontal="right" vertical="center"/>
    </xf>
    <xf numFmtId="0" fontId="61" fillId="7" borderId="0" xfId="0" applyFont="1" applyFill="1" applyBorder="1" applyAlignment="1">
      <alignment horizontal="right" vertical="center"/>
    </xf>
    <xf numFmtId="0" fontId="61" fillId="7" borderId="0" xfId="0" applyFont="1" applyFill="1" applyBorder="1" applyAlignment="1">
      <alignment horizontal="right" vertical="center" wrapText="1"/>
    </xf>
    <xf numFmtId="0" fontId="0" fillId="0" borderId="0" xfId="0" applyFont="1" applyFill="1"/>
    <xf numFmtId="0" fontId="43" fillId="9" borderId="0" xfId="0" applyFont="1" applyFill="1" applyBorder="1" applyAlignment="1">
      <alignment horizontal="justify" vertical="center" wrapText="1"/>
    </xf>
    <xf numFmtId="0" fontId="0" fillId="7" borderId="0" xfId="0" applyFill="1"/>
    <xf numFmtId="0" fontId="3" fillId="7" borderId="17" xfId="0" applyFont="1" applyFill="1" applyBorder="1"/>
    <xf numFmtId="0" fontId="0" fillId="7" borderId="17" xfId="0" applyFill="1" applyBorder="1"/>
    <xf numFmtId="164" fontId="0" fillId="7" borderId="17" xfId="3" applyFont="1" applyFill="1" applyBorder="1"/>
    <xf numFmtId="164" fontId="0" fillId="7" borderId="0" xfId="3" applyFont="1" applyFill="1"/>
    <xf numFmtId="0" fontId="2" fillId="7" borderId="17" xfId="0" applyFont="1" applyFill="1" applyBorder="1"/>
    <xf numFmtId="0" fontId="0" fillId="7" borderId="0" xfId="0" applyFill="1" applyBorder="1"/>
    <xf numFmtId="164" fontId="0" fillId="7" borderId="0" xfId="3" applyFont="1" applyFill="1" applyBorder="1"/>
    <xf numFmtId="0" fontId="67" fillId="7" borderId="0" xfId="0" applyFont="1" applyFill="1" applyBorder="1"/>
    <xf numFmtId="0" fontId="0" fillId="7" borderId="0" xfId="0" applyFill="1" applyBorder="1" applyAlignment="1">
      <alignment horizontal="left"/>
    </xf>
    <xf numFmtId="0" fontId="19" fillId="7" borderId="0" xfId="0" applyFont="1" applyFill="1"/>
    <xf numFmtId="164" fontId="2" fillId="7" borderId="0" xfId="3" applyFont="1" applyFill="1"/>
    <xf numFmtId="164" fontId="2" fillId="7" borderId="17" xfId="3" applyFont="1" applyFill="1" applyBorder="1"/>
    <xf numFmtId="164" fontId="2" fillId="7" borderId="0" xfId="3" applyFont="1" applyFill="1" applyBorder="1"/>
    <xf numFmtId="0" fontId="63" fillId="9" borderId="0" xfId="0" applyFont="1" applyFill="1" applyBorder="1" applyAlignment="1">
      <alignment vertical="center" wrapText="1"/>
    </xf>
    <xf numFmtId="0" fontId="63" fillId="7" borderId="0" xfId="0" applyFont="1" applyFill="1" applyBorder="1" applyAlignment="1">
      <alignment vertical="center" wrapText="1"/>
    </xf>
    <xf numFmtId="0" fontId="0" fillId="0" borderId="17" xfId="0" applyFont="1" applyBorder="1"/>
    <xf numFmtId="0" fontId="0" fillId="0" borderId="17" xfId="0" applyFont="1" applyBorder="1" applyAlignment="1">
      <alignment horizontal="center"/>
    </xf>
    <xf numFmtId="0" fontId="2" fillId="0" borderId="17" xfId="0" applyFont="1" applyBorder="1"/>
    <xf numFmtId="0" fontId="0" fillId="0" borderId="0" xfId="0" applyFont="1" applyBorder="1"/>
    <xf numFmtId="0" fontId="2" fillId="0" borderId="0" xfId="0" applyFont="1" applyBorder="1"/>
    <xf numFmtId="0" fontId="0" fillId="0" borderId="0" xfId="0" applyFont="1" applyBorder="1" applyAlignment="1">
      <alignment horizontal="center"/>
    </xf>
    <xf numFmtId="0" fontId="0" fillId="7" borderId="0" xfId="0" applyFont="1" applyFill="1" applyBorder="1" applyAlignment="1">
      <alignment vertical="center"/>
    </xf>
    <xf numFmtId="0" fontId="0" fillId="7" borderId="0" xfId="0" applyFont="1" applyFill="1" applyBorder="1" applyAlignment="1">
      <alignment horizontal="center" vertical="center"/>
    </xf>
    <xf numFmtId="0" fontId="0" fillId="7" borderId="14" xfId="0" applyFont="1" applyFill="1" applyBorder="1" applyAlignment="1">
      <alignment vertical="center"/>
    </xf>
    <xf numFmtId="0" fontId="67" fillId="7" borderId="0" xfId="0" applyFont="1" applyFill="1" applyBorder="1" applyAlignment="1">
      <alignment vertical="center"/>
    </xf>
    <xf numFmtId="0" fontId="70" fillId="7" borderId="0" xfId="0" applyFont="1" applyFill="1" applyBorder="1" applyAlignment="1">
      <alignment vertical="center"/>
    </xf>
    <xf numFmtId="0" fontId="63" fillId="7" borderId="0" xfId="0" applyFont="1" applyFill="1" applyBorder="1" applyAlignment="1">
      <alignment horizontal="justify" vertical="center" wrapText="1"/>
    </xf>
    <xf numFmtId="0" fontId="0" fillId="7" borderId="0" xfId="0" applyFont="1" applyFill="1" applyBorder="1" applyAlignment="1">
      <alignment vertical="center" wrapText="1"/>
    </xf>
    <xf numFmtId="0" fontId="71" fillId="7" borderId="0" xfId="0" applyFont="1" applyFill="1" applyBorder="1"/>
    <xf numFmtId="0" fontId="1" fillId="7" borderId="0" xfId="0" applyFont="1" applyFill="1" applyAlignment="1">
      <alignment horizontal="right"/>
    </xf>
    <xf numFmtId="14" fontId="1" fillId="7" borderId="0" xfId="0" applyNumberFormat="1" applyFont="1" applyFill="1" applyAlignment="1">
      <alignment horizontal="left"/>
    </xf>
    <xf numFmtId="0" fontId="1" fillId="7" borderId="0" xfId="0" applyFont="1" applyFill="1"/>
    <xf numFmtId="0" fontId="64" fillId="7" borderId="0" xfId="0" applyFont="1" applyFill="1" applyBorder="1"/>
    <xf numFmtId="0" fontId="72" fillId="9" borderId="14" xfId="0" applyFont="1" applyFill="1" applyBorder="1"/>
    <xf numFmtId="0" fontId="0" fillId="9" borderId="14" xfId="0" applyFill="1" applyBorder="1"/>
    <xf numFmtId="0" fontId="2" fillId="7" borderId="14" xfId="0" applyFont="1" applyFill="1" applyBorder="1" applyAlignment="1">
      <alignment wrapText="1"/>
    </xf>
    <xf numFmtId="0" fontId="0" fillId="7" borderId="14" xfId="0" applyFill="1" applyBorder="1" applyAlignment="1">
      <alignment wrapText="1"/>
    </xf>
    <xf numFmtId="0" fontId="3" fillId="7" borderId="14" xfId="0" applyFont="1" applyFill="1" applyBorder="1" applyAlignment="1">
      <alignment wrapText="1"/>
    </xf>
    <xf numFmtId="0" fontId="2" fillId="7" borderId="16" xfId="0" applyFont="1" applyFill="1" applyBorder="1"/>
    <xf numFmtId="170" fontId="2" fillId="7" borderId="16" xfId="3" applyNumberFormat="1" applyFont="1" applyFill="1" applyBorder="1"/>
    <xf numFmtId="170" fontId="0" fillId="7" borderId="16" xfId="3" applyNumberFormat="1" applyFont="1" applyFill="1" applyBorder="1"/>
    <xf numFmtId="170" fontId="3" fillId="7" borderId="16" xfId="3" applyNumberFormat="1" applyFont="1" applyFill="1" applyBorder="1"/>
    <xf numFmtId="0" fontId="20" fillId="7" borderId="16" xfId="0" applyFont="1" applyFill="1" applyBorder="1"/>
    <xf numFmtId="9" fontId="20" fillId="7" borderId="16" xfId="1" applyFont="1" applyFill="1" applyBorder="1"/>
    <xf numFmtId="0" fontId="73" fillId="7" borderId="0" xfId="0" applyFont="1" applyFill="1" applyBorder="1"/>
    <xf numFmtId="0" fontId="17" fillId="9" borderId="14" xfId="0" applyFont="1" applyFill="1" applyBorder="1"/>
    <xf numFmtId="0" fontId="2" fillId="9" borderId="14" xfId="0" applyFont="1" applyFill="1" applyBorder="1"/>
    <xf numFmtId="169" fontId="2" fillId="7" borderId="16" xfId="3" applyNumberFormat="1" applyFont="1" applyFill="1" applyBorder="1"/>
    <xf numFmtId="169" fontId="0" fillId="7" borderId="16" xfId="3" applyNumberFormat="1" applyFont="1" applyFill="1" applyBorder="1"/>
    <xf numFmtId="169" fontId="3" fillId="7" borderId="16" xfId="3" applyNumberFormat="1" applyFont="1" applyFill="1" applyBorder="1"/>
    <xf numFmtId="0" fontId="17" fillId="7" borderId="0" xfId="0" applyFont="1" applyFill="1" applyBorder="1"/>
    <xf numFmtId="0" fontId="20" fillId="7" borderId="0" xfId="0" applyFont="1" applyFill="1" applyBorder="1"/>
    <xf numFmtId="9" fontId="20" fillId="7" borderId="0" xfId="1" applyFont="1" applyFill="1" applyBorder="1"/>
    <xf numFmtId="9" fontId="74" fillId="7" borderId="0" xfId="1" applyFont="1" applyFill="1" applyBorder="1"/>
    <xf numFmtId="9" fontId="75" fillId="7" borderId="0" xfId="1" applyFont="1" applyFill="1" applyBorder="1"/>
    <xf numFmtId="0" fontId="72" fillId="9" borderId="0" xfId="0" applyFont="1" applyFill="1" applyBorder="1" applyAlignment="1">
      <alignment horizontal="left"/>
    </xf>
    <xf numFmtId="0" fontId="72" fillId="9" borderId="0" xfId="0" applyFont="1" applyFill="1" applyBorder="1" applyAlignment="1">
      <alignment horizontal="right"/>
    </xf>
    <xf numFmtId="0" fontId="0" fillId="9" borderId="0" xfId="0" applyFill="1" applyBorder="1" applyAlignment="1">
      <alignment horizontal="left"/>
    </xf>
    <xf numFmtId="0" fontId="0" fillId="9" borderId="0" xfId="0" applyFill="1" applyBorder="1"/>
    <xf numFmtId="0" fontId="19" fillId="7" borderId="0" xfId="0" applyFont="1" applyFill="1" applyBorder="1"/>
    <xf numFmtId="0" fontId="0" fillId="7" borderId="14" xfId="0" applyFill="1" applyBorder="1"/>
    <xf numFmtId="0" fontId="0" fillId="7" borderId="14" xfId="0" applyFill="1" applyBorder="1" applyAlignment="1">
      <alignment horizontal="right" wrapText="1"/>
    </xf>
    <xf numFmtId="0" fontId="2" fillId="7" borderId="0" xfId="0" applyFont="1" applyFill="1" applyBorder="1" applyAlignment="1">
      <alignment horizontal="right" wrapText="1"/>
    </xf>
    <xf numFmtId="0" fontId="0" fillId="7" borderId="0" xfId="0" applyFill="1" applyAlignment="1">
      <alignment horizontal="center"/>
    </xf>
    <xf numFmtId="0" fontId="0" fillId="7" borderId="0" xfId="0" applyFill="1" applyAlignment="1">
      <alignment wrapText="1"/>
    </xf>
    <xf numFmtId="169" fontId="2" fillId="7" borderId="0" xfId="3" applyNumberFormat="1" applyFont="1" applyFill="1" applyAlignment="1">
      <alignment horizontal="center"/>
    </xf>
    <xf numFmtId="0" fontId="2" fillId="7" borderId="0" xfId="0" applyFont="1" applyFill="1" applyBorder="1" applyAlignment="1">
      <alignment horizontal="center"/>
    </xf>
    <xf numFmtId="0" fontId="0" fillId="7" borderId="16" xfId="0" applyFill="1" applyBorder="1"/>
    <xf numFmtId="169" fontId="19" fillId="7" borderId="16" xfId="3" applyNumberFormat="1" applyFont="1" applyFill="1" applyBorder="1" applyAlignment="1">
      <alignment horizontal="center"/>
    </xf>
    <xf numFmtId="169" fontId="19" fillId="7" borderId="0" xfId="3" applyNumberFormat="1" applyFont="1" applyFill="1" applyBorder="1" applyAlignment="1">
      <alignment horizontal="center"/>
    </xf>
    <xf numFmtId="0" fontId="17" fillId="9" borderId="0" xfId="0" applyFont="1" applyFill="1" applyBorder="1" applyAlignment="1">
      <alignment horizontal="left"/>
    </xf>
    <xf numFmtId="165" fontId="2" fillId="7" borderId="0" xfId="1" applyNumberFormat="1" applyFont="1" applyFill="1" applyAlignment="1">
      <alignment horizontal="right"/>
    </xf>
    <xf numFmtId="169" fontId="2" fillId="7" borderId="0" xfId="3" applyNumberFormat="1" applyFont="1" applyFill="1" applyAlignment="1">
      <alignment horizontal="right"/>
    </xf>
    <xf numFmtId="165" fontId="19" fillId="7" borderId="16" xfId="1" applyNumberFormat="1" applyFont="1" applyFill="1" applyBorder="1" applyAlignment="1">
      <alignment horizontal="right"/>
    </xf>
    <xf numFmtId="0" fontId="2" fillId="7" borderId="0" xfId="0" applyFont="1" applyFill="1" applyAlignment="1">
      <alignment horizontal="center"/>
    </xf>
    <xf numFmtId="165" fontId="2" fillId="7" borderId="0" xfId="0" applyNumberFormat="1" applyFont="1" applyFill="1" applyAlignment="1">
      <alignment horizontal="center"/>
    </xf>
    <xf numFmtId="165" fontId="19" fillId="7" borderId="16" xfId="3" applyNumberFormat="1" applyFont="1" applyFill="1" applyBorder="1" applyAlignment="1">
      <alignment horizontal="center"/>
    </xf>
    <xf numFmtId="0" fontId="17" fillId="9" borderId="0" xfId="0" applyFont="1" applyFill="1" applyBorder="1" applyAlignment="1">
      <alignment horizontal="right"/>
    </xf>
    <xf numFmtId="0" fontId="2" fillId="9" borderId="0" xfId="0" applyFont="1" applyFill="1" applyBorder="1"/>
    <xf numFmtId="0" fontId="2" fillId="7" borderId="14" xfId="0" applyFont="1" applyFill="1" applyBorder="1" applyAlignment="1">
      <alignment horizontal="right" wrapText="1"/>
    </xf>
    <xf numFmtId="0" fontId="2" fillId="7" borderId="0" xfId="0" applyFont="1" applyFill="1" applyAlignment="1">
      <alignment wrapText="1"/>
    </xf>
    <xf numFmtId="0" fontId="64" fillId="0" borderId="0" xfId="0" applyFont="1" applyFill="1" applyBorder="1"/>
    <xf numFmtId="0" fontId="72" fillId="9" borderId="0" xfId="0" applyFont="1" applyFill="1" applyAlignment="1">
      <alignment horizontal="left"/>
    </xf>
    <xf numFmtId="0" fontId="3" fillId="9" borderId="0" xfId="0" applyFont="1" applyFill="1"/>
    <xf numFmtId="169" fontId="0" fillId="7" borderId="0" xfId="3" applyNumberFormat="1" applyFont="1" applyFill="1"/>
    <xf numFmtId="0" fontId="3" fillId="7" borderId="16" xfId="0" applyFont="1" applyFill="1" applyBorder="1"/>
    <xf numFmtId="0" fontId="2" fillId="7" borderId="0" xfId="0" quotePrefix="1" applyFont="1" applyFill="1" applyBorder="1" applyAlignment="1">
      <alignment vertical="center"/>
    </xf>
    <xf numFmtId="0" fontId="2" fillId="7" borderId="0" xfId="0" quotePrefix="1" applyFont="1" applyFill="1"/>
    <xf numFmtId="0" fontId="71" fillId="7" borderId="0" xfId="0" applyFont="1" applyFill="1"/>
    <xf numFmtId="169" fontId="0" fillId="7" borderId="0" xfId="0" applyNumberFormat="1" applyFill="1"/>
    <xf numFmtId="0" fontId="17" fillId="9" borderId="0" xfId="0" applyFont="1" applyFill="1" applyAlignment="1">
      <alignment horizontal="left"/>
    </xf>
    <xf numFmtId="0" fontId="0" fillId="7" borderId="16" xfId="0" applyFont="1" applyFill="1" applyBorder="1"/>
    <xf numFmtId="164" fontId="4" fillId="7" borderId="16" xfId="3" applyFont="1" applyFill="1" applyBorder="1"/>
    <xf numFmtId="164" fontId="3" fillId="7" borderId="16" xfId="3" applyFont="1" applyFill="1" applyBorder="1"/>
    <xf numFmtId="0" fontId="77" fillId="7" borderId="0" xfId="0" applyFont="1" applyFill="1"/>
    <xf numFmtId="164" fontId="2" fillId="7" borderId="16" xfId="3" applyFont="1" applyFill="1" applyBorder="1" applyAlignment="1">
      <alignment horizontal="right"/>
    </xf>
    <xf numFmtId="164" fontId="19" fillId="7" borderId="16" xfId="3" applyFont="1" applyFill="1" applyBorder="1" applyAlignment="1">
      <alignment horizontal="right"/>
    </xf>
    <xf numFmtId="164" fontId="2" fillId="7" borderId="0" xfId="0" applyNumberFormat="1" applyFont="1" applyFill="1" applyAlignment="1">
      <alignment horizontal="right"/>
    </xf>
    <xf numFmtId="164" fontId="19" fillId="7" borderId="0" xfId="0" applyNumberFormat="1" applyFont="1" applyFill="1" applyAlignment="1">
      <alignment horizontal="right"/>
    </xf>
    <xf numFmtId="164" fontId="2" fillId="7" borderId="14" xfId="0" applyNumberFormat="1" applyFont="1" applyFill="1" applyBorder="1" applyAlignment="1">
      <alignment horizontal="right"/>
    </xf>
    <xf numFmtId="164" fontId="19" fillId="7" borderId="14" xfId="0" applyNumberFormat="1" applyFont="1" applyFill="1" applyBorder="1" applyAlignment="1">
      <alignment horizontal="right"/>
    </xf>
    <xf numFmtId="0" fontId="64" fillId="9" borderId="0" xfId="0" applyFont="1" applyFill="1" applyBorder="1"/>
    <xf numFmtId="0" fontId="60" fillId="9" borderId="0" xfId="0" applyFont="1" applyFill="1" applyBorder="1" applyAlignment="1">
      <alignment horizontal="left" vertical="center" wrapText="1" indent="1"/>
    </xf>
    <xf numFmtId="0" fontId="60" fillId="9" borderId="0" xfId="0" applyFont="1" applyFill="1" applyBorder="1" applyAlignment="1">
      <alignment vertical="center" wrapText="1"/>
    </xf>
    <xf numFmtId="0" fontId="78" fillId="9" borderId="0" xfId="0" applyFont="1" applyFill="1" applyBorder="1" applyAlignment="1">
      <alignment horizontal="justify" vertical="center" wrapText="1"/>
    </xf>
    <xf numFmtId="0" fontId="60" fillId="7" borderId="0" xfId="0" applyFont="1" applyFill="1" applyBorder="1" applyAlignment="1">
      <alignment horizontal="left" vertical="center" wrapText="1" indent="1"/>
    </xf>
    <xf numFmtId="0" fontId="60" fillId="7" borderId="0" xfId="0" applyFont="1" applyFill="1" applyBorder="1" applyAlignment="1">
      <alignment vertical="center" wrapText="1"/>
    </xf>
    <xf numFmtId="0" fontId="78" fillId="7" borderId="0" xfId="0" applyFont="1" applyFill="1" applyBorder="1" applyAlignment="1">
      <alignment horizontal="justify" vertical="center" wrapText="1"/>
    </xf>
    <xf numFmtId="0" fontId="0" fillId="7" borderId="16" xfId="0" applyFill="1" applyBorder="1" applyAlignment="1">
      <alignment horizontal="right" wrapText="1"/>
    </xf>
    <xf numFmtId="0" fontId="61" fillId="7" borderId="0" xfId="0" applyFont="1" applyFill="1" applyBorder="1" applyAlignment="1">
      <alignment horizontal="left" vertical="center" wrapText="1" indent="5"/>
    </xf>
    <xf numFmtId="0" fontId="0" fillId="7" borderId="0" xfId="0" applyFont="1" applyFill="1" applyBorder="1" applyAlignment="1">
      <alignment vertical="top" wrapText="1"/>
    </xf>
    <xf numFmtId="0" fontId="61" fillId="7" borderId="14" xfId="0" applyFont="1" applyFill="1" applyBorder="1" applyAlignment="1">
      <alignment horizontal="justify" vertical="center" wrapText="1"/>
    </xf>
    <xf numFmtId="0" fontId="0" fillId="7" borderId="0" xfId="0" applyFont="1" applyFill="1" applyBorder="1" applyAlignment="1">
      <alignment horizontal="left" vertical="top"/>
    </xf>
    <xf numFmtId="0" fontId="79" fillId="7" borderId="0" xfId="0" applyFont="1" applyFill="1" applyBorder="1" applyAlignment="1">
      <alignment vertical="center"/>
    </xf>
    <xf numFmtId="0" fontId="49" fillId="7" borderId="0" xfId="0" applyFont="1" applyFill="1" applyBorder="1" applyAlignment="1">
      <alignment horizontal="left" vertical="top" wrapText="1"/>
    </xf>
    <xf numFmtId="0" fontId="64" fillId="9" borderId="0" xfId="0" applyFont="1" applyFill="1" applyBorder="1" applyAlignment="1"/>
    <xf numFmtId="0" fontId="0" fillId="9" borderId="0" xfId="0" applyFill="1" applyBorder="1" applyAlignment="1"/>
    <xf numFmtId="0" fontId="0" fillId="9" borderId="0" xfId="0" applyFill="1"/>
    <xf numFmtId="0" fontId="80" fillId="9" borderId="0" xfId="0" applyFont="1" applyFill="1" applyBorder="1" applyAlignment="1">
      <alignment vertical="center"/>
    </xf>
    <xf numFmtId="0" fontId="80" fillId="9" borderId="0" xfId="0" applyFont="1" applyFill="1" applyBorder="1" applyAlignment="1">
      <alignment horizontal="left" vertical="center"/>
    </xf>
    <xf numFmtId="0" fontId="81" fillId="9" borderId="0" xfId="0" applyFont="1" applyFill="1" applyBorder="1" applyAlignment="1">
      <alignment horizontal="center" vertical="center"/>
    </xf>
    <xf numFmtId="0" fontId="59" fillId="7" borderId="16" xfId="0" applyFont="1" applyFill="1" applyBorder="1" applyAlignment="1">
      <alignment vertical="center" wrapText="1"/>
    </xf>
    <xf numFmtId="0" fontId="0" fillId="7" borderId="4" xfId="0" applyFill="1" applyBorder="1"/>
    <xf numFmtId="0" fontId="0" fillId="7" borderId="5" xfId="0" applyFill="1" applyBorder="1"/>
    <xf numFmtId="0" fontId="0" fillId="7" borderId="4" xfId="0" applyFont="1" applyFill="1" applyBorder="1"/>
    <xf numFmtId="0" fontId="0" fillId="7" borderId="0" xfId="0" applyFont="1" applyFill="1" applyBorder="1" applyAlignment="1">
      <alignment horizontal="center"/>
    </xf>
    <xf numFmtId="3" fontId="0" fillId="7" borderId="0" xfId="0" applyNumberFormat="1" applyFont="1" applyFill="1" applyBorder="1" applyAlignment="1">
      <alignment horizontal="center"/>
    </xf>
    <xf numFmtId="0" fontId="66" fillId="7" borderId="4" xfId="0" applyFont="1" applyFill="1" applyBorder="1"/>
    <xf numFmtId="0" fontId="66" fillId="7" borderId="0" xfId="0" applyFont="1" applyFill="1" applyBorder="1" applyAlignment="1">
      <alignment wrapText="1"/>
    </xf>
    <xf numFmtId="0" fontId="0" fillId="7" borderId="6" xfId="0" applyFill="1" applyBorder="1" applyAlignment="1">
      <alignment horizontal="center"/>
    </xf>
    <xf numFmtId="0" fontId="0" fillId="7" borderId="7" xfId="0" applyFill="1" applyBorder="1" applyAlignment="1">
      <alignment horizontal="center"/>
    </xf>
    <xf numFmtId="3" fontId="0" fillId="7" borderId="4" xfId="0" applyNumberFormat="1" applyFill="1" applyBorder="1" applyAlignment="1">
      <alignment horizontal="center"/>
    </xf>
    <xf numFmtId="3" fontId="0" fillId="7" borderId="0" xfId="0" applyNumberFormat="1" applyFill="1" applyBorder="1" applyAlignment="1">
      <alignment horizontal="center"/>
    </xf>
    <xf numFmtId="0" fontId="0" fillId="7" borderId="0" xfId="0" applyFill="1" applyBorder="1" applyAlignment="1">
      <alignment horizontal="center"/>
    </xf>
    <xf numFmtId="0" fontId="66" fillId="7" borderId="0" xfId="0" applyFont="1" applyFill="1" applyBorder="1"/>
    <xf numFmtId="0" fontId="0" fillId="7" borderId="4" xfId="0" applyFill="1" applyBorder="1" applyAlignment="1">
      <alignment horizontal="center"/>
    </xf>
    <xf numFmtId="170" fontId="0" fillId="7" borderId="0" xfId="3" applyNumberFormat="1" applyFont="1" applyFill="1" applyBorder="1" applyAlignment="1">
      <alignment horizontal="center"/>
    </xf>
    <xf numFmtId="0" fontId="0" fillId="7" borderId="7" xfId="0" applyFill="1" applyBorder="1"/>
    <xf numFmtId="0" fontId="0" fillId="7" borderId="6" xfId="0" applyFill="1" applyBorder="1"/>
    <xf numFmtId="0" fontId="0" fillId="7" borderId="8" xfId="0" applyFill="1" applyBorder="1"/>
    <xf numFmtId="0" fontId="82" fillId="10" borderId="0" xfId="0" applyFont="1" applyFill="1" applyBorder="1"/>
    <xf numFmtId="0" fontId="83" fillId="10" borderId="0" xfId="0" applyFont="1" applyFill="1" applyBorder="1"/>
    <xf numFmtId="0" fontId="84" fillId="11" borderId="22" xfId="0" applyFont="1" applyFill="1" applyBorder="1" applyAlignment="1">
      <alignment horizontal="left" vertical="center" wrapText="1" indent="1"/>
    </xf>
    <xf numFmtId="0" fontId="84" fillId="11" borderId="23" xfId="0" applyFont="1" applyFill="1" applyBorder="1" applyAlignment="1">
      <alignment horizontal="left" vertical="center" wrapText="1" indent="1"/>
    </xf>
    <xf numFmtId="0" fontId="85" fillId="10" borderId="24" xfId="0" applyFont="1" applyFill="1" applyBorder="1" applyAlignment="1">
      <alignment vertical="center" wrapText="1"/>
    </xf>
    <xf numFmtId="0" fontId="85" fillId="10" borderId="27" xfId="0" applyFont="1" applyFill="1" applyBorder="1" applyAlignment="1">
      <alignment vertical="center" wrapText="1"/>
    </xf>
    <xf numFmtId="0" fontId="82" fillId="10" borderId="27" xfId="0" applyFont="1" applyFill="1" applyBorder="1" applyAlignment="1">
      <alignment vertical="center" wrapText="1"/>
    </xf>
    <xf numFmtId="0" fontId="85" fillId="10" borderId="27" xfId="0" applyFont="1" applyFill="1" applyBorder="1" applyAlignment="1">
      <alignment horizontal="justify" vertical="center" wrapText="1"/>
    </xf>
    <xf numFmtId="0" fontId="85" fillId="10" borderId="30" xfId="0" applyFont="1" applyFill="1" applyBorder="1" applyAlignment="1">
      <alignment vertical="center" wrapText="1"/>
    </xf>
    <xf numFmtId="0" fontId="82" fillId="10" borderId="0" xfId="0" applyFont="1" applyFill="1" applyBorder="1" applyAlignment="1">
      <alignment vertical="top" wrapText="1"/>
    </xf>
    <xf numFmtId="0" fontId="85" fillId="10" borderId="0" xfId="0" applyFont="1" applyFill="1" applyBorder="1" applyAlignment="1">
      <alignment horizontal="left" vertical="top" wrapText="1" indent="5"/>
    </xf>
    <xf numFmtId="0" fontId="85" fillId="10" borderId="0" xfId="0" applyFont="1" applyFill="1" applyBorder="1" applyAlignment="1">
      <alignment horizontal="left" vertical="top" wrapText="1"/>
    </xf>
    <xf numFmtId="0" fontId="85" fillId="10" borderId="24" xfId="0" applyFont="1" applyFill="1" applyBorder="1" applyAlignment="1">
      <alignment vertical="center"/>
    </xf>
    <xf numFmtId="0" fontId="85" fillId="10" borderId="27" xfId="0" applyFont="1" applyFill="1" applyBorder="1" applyAlignment="1">
      <alignment vertical="center"/>
    </xf>
    <xf numFmtId="0" fontId="85" fillId="10" borderId="30" xfId="0" applyFont="1" applyFill="1" applyBorder="1" applyAlignment="1">
      <alignment vertical="center"/>
    </xf>
    <xf numFmtId="0" fontId="85" fillId="10" borderId="0" xfId="0" applyFont="1" applyFill="1" applyBorder="1" applyAlignment="1">
      <alignment horizontal="justify" vertical="center" wrapText="1"/>
    </xf>
    <xf numFmtId="0" fontId="82" fillId="10" borderId="0" xfId="0" applyFont="1" applyFill="1" applyBorder="1" applyAlignment="1">
      <alignment vertical="center" wrapText="1"/>
    </xf>
    <xf numFmtId="0" fontId="85" fillId="10" borderId="0" xfId="0" applyFont="1" applyFill="1" applyBorder="1" applyAlignment="1">
      <alignment vertical="center" wrapText="1"/>
    </xf>
    <xf numFmtId="0" fontId="82" fillId="12" borderId="0" xfId="0" applyFont="1" applyFill="1" applyBorder="1"/>
    <xf numFmtId="0" fontId="84" fillId="11" borderId="1" xfId="0" applyFont="1" applyFill="1" applyBorder="1" applyAlignment="1">
      <alignment vertical="center" wrapText="1"/>
    </xf>
    <xf numFmtId="0" fontId="84" fillId="11" borderId="33" xfId="0" applyFont="1" applyFill="1" applyBorder="1" applyAlignment="1">
      <alignment vertical="center" wrapText="1"/>
    </xf>
    <xf numFmtId="0" fontId="84" fillId="11" borderId="6" xfId="0" applyFont="1" applyFill="1" applyBorder="1" applyAlignment="1">
      <alignment vertical="center" wrapText="1"/>
    </xf>
    <xf numFmtId="0" fontId="85" fillId="11" borderId="34" xfId="0" applyFont="1" applyFill="1" applyBorder="1" applyAlignment="1">
      <alignment vertical="center" wrapText="1"/>
    </xf>
    <xf numFmtId="0" fontId="82" fillId="10" borderId="24" xfId="0" applyFont="1" applyFill="1" applyBorder="1" applyAlignment="1">
      <alignment vertical="center"/>
    </xf>
    <xf numFmtId="0" fontId="85" fillId="10" borderId="25" xfId="0" applyFont="1" applyFill="1" applyBorder="1" applyAlignment="1">
      <alignment vertical="center" wrapText="1"/>
    </xf>
    <xf numFmtId="0" fontId="85" fillId="10" borderId="35" xfId="0" applyFont="1" applyFill="1" applyBorder="1" applyAlignment="1">
      <alignment vertical="center" wrapText="1"/>
    </xf>
    <xf numFmtId="0" fontId="82" fillId="10" borderId="30" xfId="0" applyFont="1" applyFill="1" applyBorder="1" applyAlignment="1">
      <alignment vertical="center"/>
    </xf>
    <xf numFmtId="0" fontId="85" fillId="10" borderId="36" xfId="0" applyFont="1" applyFill="1" applyBorder="1" applyAlignment="1">
      <alignment vertical="center" wrapText="1"/>
    </xf>
    <xf numFmtId="0" fontId="85" fillId="10" borderId="32" xfId="0" applyFont="1" applyFill="1" applyBorder="1" applyAlignment="1">
      <alignment vertical="center" wrapText="1"/>
    </xf>
    <xf numFmtId="0" fontId="85" fillId="10" borderId="0" xfId="0" applyFont="1" applyFill="1" applyBorder="1" applyAlignment="1">
      <alignment vertical="center"/>
    </xf>
    <xf numFmtId="0" fontId="82" fillId="10" borderId="24" xfId="0" applyFont="1" applyFill="1" applyBorder="1" applyAlignment="1">
      <alignment vertical="center" wrapText="1"/>
    </xf>
    <xf numFmtId="0" fontId="82" fillId="10" borderId="27" xfId="0" applyFont="1" applyFill="1" applyBorder="1" applyAlignment="1">
      <alignment vertical="center"/>
    </xf>
    <xf numFmtId="0" fontId="82" fillId="10" borderId="0" xfId="0" applyFont="1" applyFill="1" applyBorder="1" applyAlignment="1">
      <alignment vertical="center"/>
    </xf>
    <xf numFmtId="0" fontId="85" fillId="10" borderId="0" xfId="0" applyFont="1" applyFill="1" applyBorder="1" applyAlignment="1">
      <alignment horizontal="left" vertical="center" wrapText="1" indent="5"/>
    </xf>
    <xf numFmtId="0" fontId="82" fillId="10" borderId="38" xfId="0" applyFont="1" applyFill="1" applyBorder="1" applyAlignment="1">
      <alignment vertical="center" wrapText="1"/>
    </xf>
    <xf numFmtId="0" fontId="82" fillId="10" borderId="41" xfId="0" applyFont="1" applyFill="1" applyBorder="1" applyAlignment="1">
      <alignment vertical="center"/>
    </xf>
    <xf numFmtId="0" fontId="82" fillId="10" borderId="30" xfId="0" applyFont="1" applyFill="1" applyBorder="1"/>
    <xf numFmtId="0" fontId="84" fillId="11" borderId="42" xfId="0" applyFont="1" applyFill="1" applyBorder="1" applyAlignment="1">
      <alignment horizontal="left" vertical="center" wrapText="1" indent="1"/>
    </xf>
    <xf numFmtId="0" fontId="84" fillId="11" borderId="42" xfId="0" applyFont="1" applyFill="1" applyBorder="1" applyAlignment="1">
      <alignment vertical="center" wrapText="1"/>
    </xf>
    <xf numFmtId="0" fontId="85" fillId="11" borderId="43" xfId="0" applyFont="1" applyFill="1" applyBorder="1" applyAlignment="1">
      <alignment horizontal="justify" vertical="center" wrapText="1"/>
    </xf>
    <xf numFmtId="0" fontId="84" fillId="11" borderId="0" xfId="0" applyFont="1" applyFill="1" applyBorder="1" applyAlignment="1">
      <alignment vertical="center" wrapText="1"/>
    </xf>
    <xf numFmtId="0" fontId="85" fillId="11" borderId="5" xfId="0" applyFont="1" applyFill="1" applyBorder="1" applyAlignment="1">
      <alignment horizontal="justify" vertical="center" wrapText="1"/>
    </xf>
    <xf numFmtId="0" fontId="82" fillId="10" borderId="24" xfId="0" applyFont="1" applyFill="1" applyBorder="1"/>
    <xf numFmtId="0" fontId="82" fillId="10" borderId="27" xfId="0" applyFont="1" applyFill="1" applyBorder="1"/>
    <xf numFmtId="0" fontId="82" fillId="10" borderId="44" xfId="0" applyFont="1" applyFill="1" applyBorder="1" applyAlignment="1">
      <alignment vertical="center"/>
    </xf>
    <xf numFmtId="0" fontId="85" fillId="10" borderId="42" xfId="0" applyFont="1" applyFill="1" applyBorder="1" applyAlignment="1">
      <alignment vertical="top" wrapText="1"/>
    </xf>
    <xf numFmtId="0" fontId="86" fillId="7" borderId="45" xfId="10" applyFont="1" applyFill="1" applyBorder="1" applyAlignment="1" applyProtection="1"/>
    <xf numFmtId="0" fontId="82" fillId="10" borderId="43" xfId="0" applyFont="1" applyFill="1" applyBorder="1"/>
    <xf numFmtId="0" fontId="87" fillId="10" borderId="0" xfId="10" applyFont="1" applyFill="1" applyBorder="1" applyAlignment="1" applyProtection="1">
      <alignment horizontal="right"/>
    </xf>
    <xf numFmtId="167" fontId="61" fillId="7" borderId="0" xfId="0" applyNumberFormat="1" applyFont="1" applyFill="1" applyAlignment="1">
      <alignment vertical="center" wrapText="1"/>
    </xf>
    <xf numFmtId="165" fontId="0" fillId="7" borderId="0" xfId="1" applyNumberFormat="1" applyFont="1" applyFill="1" applyAlignment="1">
      <alignment vertical="top" wrapText="1"/>
    </xf>
    <xf numFmtId="167" fontId="61" fillId="7" borderId="0" xfId="0" applyNumberFormat="1" applyFont="1" applyFill="1" applyAlignment="1">
      <alignment vertic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168" fontId="38" fillId="8" borderId="0" xfId="9" applyNumberFormat="1" applyFont="1" applyFill="1" applyBorder="1" applyAlignment="1">
      <alignment horizontal="center"/>
    </xf>
    <xf numFmtId="0" fontId="48" fillId="7" borderId="0" xfId="0" applyFont="1" applyFill="1" applyBorder="1" applyAlignment="1">
      <alignment horizontal="left" wrapText="1"/>
    </xf>
    <xf numFmtId="0" fontId="43" fillId="7" borderId="0" xfId="0" applyFont="1" applyFill="1" applyBorder="1" applyAlignment="1">
      <alignment horizontal="center" vertical="center" wrapText="1"/>
    </xf>
    <xf numFmtId="0" fontId="0" fillId="7" borderId="0" xfId="0" applyFont="1" applyFill="1" applyBorder="1" applyAlignment="1">
      <alignment horizontal="center" vertical="center"/>
    </xf>
    <xf numFmtId="0" fontId="0" fillId="7" borderId="14" xfId="0" applyFont="1" applyFill="1" applyBorder="1" applyAlignment="1">
      <alignment horizontal="center" vertical="center"/>
    </xf>
    <xf numFmtId="0" fontId="43" fillId="7" borderId="0" xfId="0" applyFont="1" applyFill="1" applyBorder="1" applyAlignment="1">
      <alignment horizontal="left" vertical="center"/>
    </xf>
    <xf numFmtId="0" fontId="63" fillId="9" borderId="0" xfId="0" applyFont="1" applyFill="1" applyBorder="1" applyAlignment="1">
      <alignment horizontal="center" vertical="center" wrapText="1"/>
    </xf>
    <xf numFmtId="0" fontId="60" fillId="7" borderId="0" xfId="0" applyFont="1" applyFill="1" applyBorder="1" applyAlignment="1">
      <alignment horizontal="center" vertical="center" wrapText="1"/>
    </xf>
    <xf numFmtId="0" fontId="3" fillId="7" borderId="0" xfId="0" applyFont="1" applyFill="1" applyBorder="1" applyAlignment="1">
      <alignment vertical="center"/>
    </xf>
    <xf numFmtId="0" fontId="43" fillId="7" borderId="0" xfId="0" applyFont="1" applyFill="1" applyBorder="1" applyAlignment="1">
      <alignment horizontal="left" vertical="center" wrapText="1"/>
    </xf>
    <xf numFmtId="0" fontId="0" fillId="7" borderId="18" xfId="0" applyFill="1" applyBorder="1" applyAlignment="1">
      <alignment horizontal="left"/>
    </xf>
    <xf numFmtId="0" fontId="0" fillId="7" borderId="16" xfId="0" applyFill="1" applyBorder="1" applyAlignment="1">
      <alignment horizontal="left"/>
    </xf>
    <xf numFmtId="0" fontId="0" fillId="7" borderId="19" xfId="0" applyFill="1" applyBorder="1" applyAlignment="1">
      <alignment horizontal="left"/>
    </xf>
    <xf numFmtId="0" fontId="1" fillId="7" borderId="14" xfId="0" applyFont="1" applyFill="1" applyBorder="1" applyAlignment="1">
      <alignment horizontal="center"/>
    </xf>
    <xf numFmtId="0" fontId="20" fillId="7" borderId="14" xfId="0" applyFont="1" applyFill="1" applyBorder="1" applyAlignment="1">
      <alignment horizontal="center"/>
    </xf>
    <xf numFmtId="0" fontId="61" fillId="7" borderId="0" xfId="0" applyFont="1" applyFill="1" applyBorder="1" applyAlignment="1">
      <alignment horizontal="justify" vertical="center" wrapText="1"/>
    </xf>
    <xf numFmtId="0" fontId="61" fillId="7" borderId="0" xfId="0" applyFont="1" applyFill="1" applyBorder="1" applyAlignment="1">
      <alignment vertical="center" wrapText="1"/>
    </xf>
    <xf numFmtId="0" fontId="66" fillId="7" borderId="0" xfId="0" applyFont="1" applyFill="1" applyBorder="1" applyAlignment="1">
      <alignment horizontal="center" wrapText="1"/>
    </xf>
    <xf numFmtId="0" fontId="80" fillId="9" borderId="0" xfId="0" applyFont="1" applyFill="1" applyBorder="1" applyAlignment="1">
      <alignment horizontal="center" vertical="center" wrapText="1"/>
    </xf>
    <xf numFmtId="0" fontId="81" fillId="9" borderId="0" xfId="0" applyFont="1" applyFill="1" applyBorder="1" applyAlignment="1">
      <alignment horizontal="center" vertical="center"/>
    </xf>
    <xf numFmtId="0" fontId="0" fillId="0" borderId="15"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54" fillId="7" borderId="16" xfId="10" applyFill="1" applyBorder="1" applyAlignment="1" applyProtection="1">
      <alignment horizontal="left" vertical="center" wrapText="1"/>
    </xf>
    <xf numFmtId="0" fontId="0" fillId="7" borderId="20" xfId="0" applyFill="1" applyBorder="1" applyAlignment="1">
      <alignment horizontal="left" vertical="top" wrapText="1"/>
    </xf>
    <xf numFmtId="0" fontId="0" fillId="7" borderId="15" xfId="0" applyFill="1" applyBorder="1" applyAlignment="1">
      <alignment horizontal="left" vertical="top" wrapText="1"/>
    </xf>
    <xf numFmtId="0" fontId="0" fillId="7" borderId="21" xfId="0" applyFill="1" applyBorder="1" applyAlignment="1">
      <alignment horizontal="left" vertical="top" wrapText="1"/>
    </xf>
    <xf numFmtId="0" fontId="84" fillId="11" borderId="42" xfId="0" applyFont="1" applyFill="1" applyBorder="1" applyAlignment="1">
      <alignment horizontal="left" vertical="center" wrapText="1"/>
    </xf>
    <xf numFmtId="0" fontId="84" fillId="11" borderId="43" xfId="0" applyFont="1" applyFill="1" applyBorder="1" applyAlignment="1">
      <alignment horizontal="left" vertical="center" wrapText="1"/>
    </xf>
    <xf numFmtId="0" fontId="85" fillId="10" borderId="17" xfId="0" applyFont="1" applyFill="1" applyBorder="1" applyAlignment="1">
      <alignment horizontal="left" vertical="center" wrapText="1"/>
    </xf>
    <xf numFmtId="0" fontId="85" fillId="10" borderId="28" xfId="0" applyFont="1" applyFill="1" applyBorder="1" applyAlignment="1">
      <alignment horizontal="left" vertical="center" wrapText="1"/>
    </xf>
    <xf numFmtId="0" fontId="85" fillId="10" borderId="31" xfId="0" applyFont="1" applyFill="1" applyBorder="1" applyAlignment="1">
      <alignment horizontal="left" vertical="center" wrapText="1"/>
    </xf>
    <xf numFmtId="0" fontId="85" fillId="10" borderId="32" xfId="0" applyFont="1" applyFill="1" applyBorder="1" applyAlignment="1">
      <alignment horizontal="left" vertical="center" wrapText="1"/>
    </xf>
    <xf numFmtId="0" fontId="84" fillId="11" borderId="1" xfId="0" applyFont="1" applyFill="1" applyBorder="1" applyAlignment="1">
      <alignment horizontal="left" vertical="center" wrapText="1"/>
    </xf>
    <xf numFmtId="0" fontId="84" fillId="11" borderId="3" xfId="0" applyFont="1" applyFill="1" applyBorder="1" applyAlignment="1">
      <alignment horizontal="left" vertical="center" wrapText="1"/>
    </xf>
    <xf numFmtId="0" fontId="84" fillId="11" borderId="4" xfId="0" applyFont="1" applyFill="1" applyBorder="1" applyAlignment="1">
      <alignment horizontal="left" vertical="center" wrapText="1"/>
    </xf>
    <xf numFmtId="0" fontId="84" fillId="11" borderId="5" xfId="0" applyFont="1" applyFill="1" applyBorder="1" applyAlignment="1">
      <alignment horizontal="left" vertical="center" wrapText="1"/>
    </xf>
    <xf numFmtId="0" fontId="85" fillId="10" borderId="45" xfId="0" applyFont="1" applyFill="1" applyBorder="1" applyAlignment="1">
      <alignment horizontal="left" vertical="center" wrapText="1"/>
    </xf>
    <xf numFmtId="0" fontId="85" fillId="10" borderId="43" xfId="0" applyFont="1" applyFill="1" applyBorder="1" applyAlignment="1">
      <alignment horizontal="left" vertical="center" wrapText="1"/>
    </xf>
    <xf numFmtId="0" fontId="85" fillId="10" borderId="39" xfId="0" applyFont="1" applyFill="1" applyBorder="1" applyAlignment="1">
      <alignment horizontal="left" vertical="center" wrapText="1"/>
    </xf>
    <xf numFmtId="0" fontId="85" fillId="10" borderId="40" xfId="0" applyFont="1" applyFill="1" applyBorder="1" applyAlignment="1">
      <alignment horizontal="left" vertical="center" wrapText="1"/>
    </xf>
    <xf numFmtId="0" fontId="85" fillId="10" borderId="37" xfId="0" applyFont="1" applyFill="1" applyBorder="1" applyAlignment="1">
      <alignment horizontal="left" vertical="center" wrapText="1"/>
    </xf>
    <xf numFmtId="0" fontId="85" fillId="10" borderId="35" xfId="0" applyFont="1" applyFill="1" applyBorder="1" applyAlignment="1">
      <alignment horizontal="left" vertical="center" wrapText="1"/>
    </xf>
    <xf numFmtId="0" fontId="85" fillId="10" borderId="18" xfId="0" applyFont="1" applyFill="1" applyBorder="1" applyAlignment="1">
      <alignment horizontal="left" vertical="center" wrapText="1"/>
    </xf>
    <xf numFmtId="0" fontId="85" fillId="10" borderId="29" xfId="0" applyFont="1" applyFill="1" applyBorder="1" applyAlignment="1">
      <alignment horizontal="left" vertical="center" wrapText="1"/>
    </xf>
    <xf numFmtId="0" fontId="85" fillId="12" borderId="17" xfId="0" applyFont="1" applyFill="1" applyBorder="1" applyAlignment="1">
      <alignment horizontal="left" vertical="top" wrapText="1"/>
    </xf>
    <xf numFmtId="0" fontId="85" fillId="12" borderId="28" xfId="0" applyFont="1" applyFill="1" applyBorder="1" applyAlignment="1">
      <alignment horizontal="left" vertical="top" wrapText="1"/>
    </xf>
    <xf numFmtId="0" fontId="85" fillId="12" borderId="18" xfId="0" applyFont="1" applyFill="1" applyBorder="1" applyAlignment="1">
      <alignment horizontal="left" vertical="top" wrapText="1"/>
    </xf>
    <xf numFmtId="0" fontId="85" fillId="12" borderId="29" xfId="0" applyFont="1" applyFill="1" applyBorder="1" applyAlignment="1">
      <alignment horizontal="left" vertical="top" wrapText="1"/>
    </xf>
    <xf numFmtId="0" fontId="85" fillId="12" borderId="17" xfId="0" applyFont="1" applyFill="1" applyBorder="1" applyAlignment="1">
      <alignment horizontal="left" vertical="top"/>
    </xf>
    <xf numFmtId="0" fontId="85" fillId="12" borderId="28" xfId="0" applyFont="1" applyFill="1" applyBorder="1" applyAlignment="1">
      <alignment horizontal="left" vertical="top"/>
    </xf>
    <xf numFmtId="0" fontId="85" fillId="12" borderId="31" xfId="0" applyFont="1" applyFill="1" applyBorder="1" applyAlignment="1">
      <alignment horizontal="left" vertical="top" wrapText="1"/>
    </xf>
    <xf numFmtId="0" fontId="85" fillId="12" borderId="32" xfId="0" applyFont="1" applyFill="1" applyBorder="1" applyAlignment="1">
      <alignment horizontal="left" vertical="top" wrapText="1"/>
    </xf>
    <xf numFmtId="0" fontId="84" fillId="11" borderId="6" xfId="0" applyFont="1" applyFill="1" applyBorder="1" applyAlignment="1">
      <alignment horizontal="left" vertical="center" wrapText="1"/>
    </xf>
    <xf numFmtId="0" fontId="84" fillId="11" borderId="8" xfId="0" applyFont="1" applyFill="1" applyBorder="1" applyAlignment="1">
      <alignment horizontal="left" vertical="center" wrapText="1"/>
    </xf>
    <xf numFmtId="0" fontId="85" fillId="12" borderId="18" xfId="0" applyFont="1" applyFill="1" applyBorder="1" applyAlignment="1">
      <alignment horizontal="left" vertical="top"/>
    </xf>
    <xf numFmtId="0" fontId="85" fillId="12" borderId="29" xfId="0" applyFont="1" applyFill="1" applyBorder="1" applyAlignment="1">
      <alignment horizontal="left" vertical="top"/>
    </xf>
    <xf numFmtId="0" fontId="85" fillId="12" borderId="31" xfId="0" applyFont="1" applyFill="1" applyBorder="1" applyAlignment="1">
      <alignment horizontal="left" vertical="top"/>
    </xf>
    <xf numFmtId="0" fontId="85" fillId="12" borderId="32" xfId="0" applyFont="1" applyFill="1" applyBorder="1" applyAlignment="1">
      <alignment horizontal="left" vertical="top"/>
    </xf>
    <xf numFmtId="0" fontId="84" fillId="11" borderId="1" xfId="0" applyFont="1" applyFill="1" applyBorder="1" applyAlignment="1">
      <alignment horizontal="left" vertical="top" wrapText="1"/>
    </xf>
    <xf numFmtId="0" fontId="84" fillId="11" borderId="3" xfId="0" applyFont="1" applyFill="1" applyBorder="1" applyAlignment="1">
      <alignment horizontal="left" vertical="top" wrapText="1"/>
    </xf>
    <xf numFmtId="0" fontId="84" fillId="11" borderId="4" xfId="0" applyFont="1" applyFill="1" applyBorder="1" applyAlignment="1">
      <alignment horizontal="left" vertical="top" wrapText="1"/>
    </xf>
    <xf numFmtId="0" fontId="84" fillId="11" borderId="5" xfId="0" applyFont="1" applyFill="1" applyBorder="1" applyAlignment="1">
      <alignment horizontal="left" vertical="top" wrapText="1"/>
    </xf>
    <xf numFmtId="0" fontId="85" fillId="12" borderId="25" xfId="0" applyFont="1" applyFill="1" applyBorder="1" applyAlignment="1">
      <alignment horizontal="left" vertical="top" wrapText="1"/>
    </xf>
    <xf numFmtId="0" fontId="85" fillId="12" borderId="26" xfId="0" applyFont="1" applyFill="1" applyBorder="1" applyAlignment="1">
      <alignment horizontal="left" vertical="top" wrapText="1"/>
    </xf>
    <xf numFmtId="0" fontId="85" fillId="12" borderId="25" xfId="0" applyFont="1" applyFill="1" applyBorder="1" applyAlignment="1">
      <alignment horizontal="left" vertical="top"/>
    </xf>
    <xf numFmtId="0" fontId="85" fillId="12" borderId="26" xfId="0" applyFont="1" applyFill="1" applyBorder="1" applyAlignment="1">
      <alignment horizontal="left" vertical="top"/>
    </xf>
    <xf numFmtId="0" fontId="40" fillId="0" borderId="0" xfId="0" applyFont="1" applyFill="1" applyBorder="1" applyAlignment="1">
      <alignment horizontal="left" vertical="center" wrapText="1"/>
    </xf>
  </cellXfs>
  <cellStyles count="11">
    <cellStyle name="Comma 2" xfId="3" xr:uid="{00000000-0005-0000-0000-000000000000}"/>
    <cellStyle name="Hyperlink" xfId="2" builtinId="8"/>
    <cellStyle name="Hyperlink 2" xfId="10" xr:uid="{F6923F18-BEAA-4334-8515-7FC52B35026B}"/>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porteføljerapport skabelon v4.3 - q1-2010 26apr2010" xfId="9" xr:uid="{D52E00C9-843B-469B-9C1E-118D5B872D32}"/>
    <cellStyle name="Percent" xfId="1" builtinId="5"/>
    <cellStyle name="Standard 3" xfId="8" xr:uid="{00000000-0005-0000-0000-000008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907678</xdr:colOff>
      <xdr:row>0</xdr:row>
      <xdr:rowOff>0</xdr:rowOff>
    </xdr:from>
    <xdr:to>
      <xdr:col>13</xdr:col>
      <xdr:colOff>2334</xdr:colOff>
      <xdr:row>4</xdr:row>
      <xdr:rowOff>161602</xdr:rowOff>
    </xdr:to>
    <xdr:pic>
      <xdr:nvPicPr>
        <xdr:cNvPr id="2" name="Billede 3">
          <a:extLst>
            <a:ext uri="{FF2B5EF4-FFF2-40B4-BE49-F238E27FC236}">
              <a16:creationId xmlns:a16="http://schemas.microsoft.com/office/drawing/2014/main" id="{F3A15A89-42AC-48C3-9F74-14175822F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47203" y="0"/>
          <a:ext cx="2695106" cy="92360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2644588</xdr:colOff>
      <xdr:row>0</xdr:row>
      <xdr:rowOff>0</xdr:rowOff>
    </xdr:from>
    <xdr:to>
      <xdr:col>3</xdr:col>
      <xdr:colOff>5330730</xdr:colOff>
      <xdr:row>4</xdr:row>
      <xdr:rowOff>161602</xdr:rowOff>
    </xdr:to>
    <xdr:pic>
      <xdr:nvPicPr>
        <xdr:cNvPr id="2" name="Billede 3">
          <a:extLst>
            <a:ext uri="{FF2B5EF4-FFF2-40B4-BE49-F238E27FC236}">
              <a16:creationId xmlns:a16="http://schemas.microsoft.com/office/drawing/2014/main" id="{FCB5C089-1138-460D-8D9E-DE26999AF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5788" y="0"/>
          <a:ext cx="2686142" cy="9236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2644590</xdr:colOff>
      <xdr:row>0</xdr:row>
      <xdr:rowOff>0</xdr:rowOff>
    </xdr:from>
    <xdr:to>
      <xdr:col>3</xdr:col>
      <xdr:colOff>5330732</xdr:colOff>
      <xdr:row>4</xdr:row>
      <xdr:rowOff>161602</xdr:rowOff>
    </xdr:to>
    <xdr:pic>
      <xdr:nvPicPr>
        <xdr:cNvPr id="2" name="Billede 33">
          <a:extLst>
            <a:ext uri="{FF2B5EF4-FFF2-40B4-BE49-F238E27FC236}">
              <a16:creationId xmlns:a16="http://schemas.microsoft.com/office/drawing/2014/main" id="{133C3DE4-512D-456E-A226-59A4EBEC91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45790" y="0"/>
          <a:ext cx="2686142" cy="923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161925</xdr:colOff>
      <xdr:row>4</xdr:row>
      <xdr:rowOff>1781176</xdr:rowOff>
    </xdr:from>
    <xdr:to>
      <xdr:col>2</xdr:col>
      <xdr:colOff>5524500</xdr:colOff>
      <xdr:row>5</xdr:row>
      <xdr:rowOff>971551</xdr:rowOff>
    </xdr:to>
    <xdr:sp macro="" textlink="">
      <xdr:nvSpPr>
        <xdr:cNvPr id="2" name="TextBox 33">
          <a:extLst>
            <a:ext uri="{FF2B5EF4-FFF2-40B4-BE49-F238E27FC236}">
              <a16:creationId xmlns:a16="http://schemas.microsoft.com/office/drawing/2014/main" id="{524F8957-6AB5-48C1-B5FB-8D00BDEED23A}"/>
            </a:ext>
          </a:extLst>
        </xdr:cNvPr>
        <xdr:cNvSpPr txBox="1"/>
      </xdr:nvSpPr>
      <xdr:spPr>
        <a:xfrm>
          <a:off x="1638300" y="2438401"/>
          <a:ext cx="5362575"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3600" b="1">
              <a:latin typeface="Arial" pitchFamily="34" charset="0"/>
              <a:cs typeface="Arial" pitchFamily="34" charset="0"/>
            </a:rPr>
            <a:t>ECBC Label Template for Danish Issuers</a:t>
          </a:r>
        </a:p>
        <a:p>
          <a:pPr algn="ctr"/>
          <a:r>
            <a:rPr lang="da-DK" sz="2400" b="1">
              <a:latin typeface="Arial" pitchFamily="34" charset="0"/>
              <a:cs typeface="Arial" pitchFamily="34" charset="0"/>
            </a:rPr>
            <a:t>2015</a:t>
          </a:r>
        </a:p>
      </xdr:txBody>
    </xdr:sp>
    <xdr:clientData/>
  </xdr:twoCellAnchor>
  <xdr:twoCellAnchor>
    <xdr:from>
      <xdr:col>1</xdr:col>
      <xdr:colOff>22411</xdr:colOff>
      <xdr:row>20</xdr:row>
      <xdr:rowOff>131617</xdr:rowOff>
    </xdr:from>
    <xdr:to>
      <xdr:col>2</xdr:col>
      <xdr:colOff>3768437</xdr:colOff>
      <xdr:row>33</xdr:row>
      <xdr:rowOff>166254</xdr:rowOff>
    </xdr:to>
    <xdr:sp macro="" textlink="">
      <xdr:nvSpPr>
        <xdr:cNvPr id="3" name="Tekstboks 4">
          <a:extLst>
            <a:ext uri="{FF2B5EF4-FFF2-40B4-BE49-F238E27FC236}">
              <a16:creationId xmlns:a16="http://schemas.microsoft.com/office/drawing/2014/main" id="{DB0B1854-A25E-44B9-A4CB-8B59903C6929}"/>
            </a:ext>
          </a:extLst>
        </xdr:cNvPr>
        <xdr:cNvSpPr txBox="1"/>
      </xdr:nvSpPr>
      <xdr:spPr>
        <a:xfrm>
          <a:off x="257938" y="9885217"/>
          <a:ext cx="5020644" cy="237605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u="sng">
              <a:solidFill>
                <a:schemeClr val="dk1"/>
              </a:solidFill>
              <a:latin typeface="+mn-lt"/>
              <a:ea typeface="+mn-ea"/>
              <a:cs typeface="+mn-cs"/>
            </a:rPr>
            <a:t>Information on frontpage:</a:t>
          </a:r>
        </a:p>
        <a:p>
          <a:r>
            <a:rPr lang="en-GB" sz="1100" b="1">
              <a:solidFill>
                <a:schemeClr val="dk1"/>
              </a:solidFill>
              <a:latin typeface="+mn-lt"/>
              <a:ea typeface="+mn-ea"/>
              <a:cs typeface="+mn-cs"/>
            </a:rPr>
            <a:t>Issuer:</a:t>
          </a:r>
          <a:r>
            <a:rPr lang="en-GB" sz="1100">
              <a:solidFill>
                <a:schemeClr val="dk1"/>
              </a:solidFill>
              <a:latin typeface="+mn-lt"/>
              <a:ea typeface="+mn-ea"/>
              <a:cs typeface="+mn-cs"/>
            </a:rPr>
            <a:t> Nordea Kredit Realkreditaktieselskab</a:t>
          </a:r>
          <a:endParaRPr lang="da-DK" sz="1100">
            <a:solidFill>
              <a:schemeClr val="dk1"/>
            </a:solidFill>
            <a:latin typeface="+mn-lt"/>
            <a:ea typeface="+mn-ea"/>
            <a:cs typeface="+mn-cs"/>
          </a:endParaRPr>
        </a:p>
        <a:p>
          <a:r>
            <a:rPr lang="en-GB" sz="1100" b="1">
              <a:solidFill>
                <a:schemeClr val="dk1"/>
              </a:solidFill>
              <a:latin typeface="+mn-lt"/>
              <a:ea typeface="+mn-ea"/>
              <a:cs typeface="+mn-cs"/>
            </a:rPr>
            <a:t>Issuer type:</a:t>
          </a:r>
          <a:r>
            <a:rPr lang="en-GB" sz="1100">
              <a:solidFill>
                <a:schemeClr val="dk1"/>
              </a:solidFill>
              <a:latin typeface="+mn-lt"/>
              <a:ea typeface="+mn-ea"/>
              <a:cs typeface="+mn-cs"/>
            </a:rPr>
            <a:t> Specialized mortgage bank</a:t>
          </a:r>
          <a:endParaRPr lang="da-DK" sz="1100">
            <a:solidFill>
              <a:schemeClr val="dk1"/>
            </a:solidFill>
            <a:latin typeface="+mn-lt"/>
            <a:ea typeface="+mn-ea"/>
            <a:cs typeface="+mn-cs"/>
          </a:endParaRPr>
        </a:p>
        <a:p>
          <a:r>
            <a:rPr lang="en-GB" sz="1100" b="1">
              <a:solidFill>
                <a:schemeClr val="dk1"/>
              </a:solidFill>
              <a:latin typeface="+mn-lt"/>
              <a:ea typeface="+mn-ea"/>
              <a:cs typeface="+mn-cs"/>
            </a:rPr>
            <a:t>Cover pool:</a:t>
          </a:r>
          <a:r>
            <a:rPr lang="en-GB" sz="1100">
              <a:solidFill>
                <a:schemeClr val="dk1"/>
              </a:solidFill>
              <a:latin typeface="+mn-lt"/>
              <a:ea typeface="+mn-ea"/>
              <a:cs typeface="+mn-cs"/>
            </a:rPr>
            <a:t> Capital Centre X</a:t>
          </a:r>
        </a:p>
        <a:p>
          <a:r>
            <a:rPr lang="en-GB" sz="1100" b="1">
              <a:solidFill>
                <a:schemeClr val="dk1"/>
              </a:solidFill>
              <a:latin typeface="+mn-lt"/>
              <a:ea typeface="+mn-ea"/>
              <a:cs typeface="+mn-cs"/>
            </a:rPr>
            <a:t>Cover pool setup:</a:t>
          </a:r>
          <a:r>
            <a:rPr lang="en-GB" sz="1100">
              <a:solidFill>
                <a:schemeClr val="dk1"/>
              </a:solidFill>
              <a:latin typeface="+mn-lt"/>
              <a:ea typeface="+mn-ea"/>
              <a:cs typeface="+mn-cs"/>
            </a:rPr>
            <a:t> Single cover pool</a:t>
          </a:r>
          <a:endParaRPr lang="da-DK" sz="1100">
            <a:solidFill>
              <a:schemeClr val="dk1"/>
            </a:solidFill>
            <a:latin typeface="+mn-lt"/>
            <a:ea typeface="+mn-ea"/>
            <a:cs typeface="+mn-cs"/>
          </a:endParaRPr>
        </a:p>
        <a:p>
          <a:r>
            <a:rPr lang="en-GB" sz="1100" b="1">
              <a:solidFill>
                <a:schemeClr val="dk1"/>
              </a:solidFill>
              <a:latin typeface="+mn-lt"/>
              <a:ea typeface="+mn-ea"/>
              <a:cs typeface="+mn-cs"/>
            </a:rPr>
            <a:t>Link to cover pool IR website:  </a:t>
          </a:r>
          <a:r>
            <a:rPr lang="en-GB" sz="1100">
              <a:solidFill>
                <a:schemeClr val="dk1"/>
              </a:solidFill>
              <a:effectLst/>
              <a:latin typeface="+mn-lt"/>
              <a:ea typeface="+mn-ea"/>
              <a:cs typeface="+mn-cs"/>
            </a:rPr>
            <a:t>http://www.nordea.dk/Privat/Lån/Bolig/Investor+information/956482.html</a:t>
          </a:r>
          <a:endParaRPr lang="da-DK" sz="1100" b="0">
            <a:solidFill>
              <a:schemeClr val="dk1"/>
            </a:solidFill>
            <a:latin typeface="+mn-lt"/>
            <a:ea typeface="+mn-ea"/>
            <a:cs typeface="+mn-cs"/>
          </a:endParaRPr>
        </a:p>
        <a:p>
          <a:r>
            <a:rPr lang="en-GB" sz="1100" b="1">
              <a:solidFill>
                <a:schemeClr val="dk1"/>
              </a:solidFill>
              <a:latin typeface="+mn-lt"/>
              <a:ea typeface="+mn-ea"/>
              <a:cs typeface="+mn-cs"/>
            </a:rPr>
            <a:t>Homepage: </a:t>
          </a:r>
          <a:r>
            <a:rPr lang="en-GB" sz="1100" b="0">
              <a:solidFill>
                <a:schemeClr val="dk1"/>
              </a:solidFill>
              <a:latin typeface="+mn-lt"/>
              <a:ea typeface="+mn-ea"/>
              <a:cs typeface="+mn-cs"/>
            </a:rPr>
            <a:t>nordeakredit.dk</a:t>
          </a:r>
          <a:endParaRPr lang="da-DK" sz="1100" b="0">
            <a:solidFill>
              <a:schemeClr val="dk1"/>
            </a:solidFill>
            <a:latin typeface="+mn-lt"/>
            <a:ea typeface="+mn-ea"/>
            <a:cs typeface="+mn-cs"/>
          </a:endParaRPr>
        </a:p>
        <a:p>
          <a:r>
            <a:rPr lang="en-GB" sz="1100" b="1">
              <a:solidFill>
                <a:schemeClr val="dk1"/>
              </a:solidFill>
              <a:latin typeface="+mn-lt"/>
              <a:ea typeface="+mn-ea"/>
              <a:cs typeface="+mn-cs"/>
            </a:rPr>
            <a:t>Format of transparency template:</a:t>
          </a:r>
          <a:r>
            <a:rPr lang="en-GB" sz="1100">
              <a:solidFill>
                <a:schemeClr val="dk1"/>
              </a:solidFill>
              <a:latin typeface="+mn-lt"/>
              <a:ea typeface="+mn-ea"/>
              <a:cs typeface="+mn-cs"/>
            </a:rPr>
            <a:t> Excel</a:t>
          </a:r>
          <a:endParaRPr lang="da-DK" sz="1100">
            <a:solidFill>
              <a:schemeClr val="dk1"/>
            </a:solidFill>
            <a:latin typeface="+mn-lt"/>
            <a:ea typeface="+mn-ea"/>
            <a:cs typeface="+mn-cs"/>
          </a:endParaRPr>
        </a:p>
        <a:p>
          <a:r>
            <a:rPr lang="en-GB" sz="1100" b="1">
              <a:solidFill>
                <a:schemeClr val="dk1"/>
              </a:solidFill>
              <a:latin typeface="+mn-lt"/>
              <a:ea typeface="+mn-ea"/>
              <a:cs typeface="+mn-cs"/>
            </a:rPr>
            <a:t>Frequency of updates:</a:t>
          </a:r>
          <a:r>
            <a:rPr lang="en-GB" sz="1100">
              <a:solidFill>
                <a:schemeClr val="dk1"/>
              </a:solidFill>
              <a:latin typeface="+mn-lt"/>
              <a:ea typeface="+mn-ea"/>
              <a:cs typeface="+mn-cs"/>
            </a:rPr>
            <a:t> Quarterly</a:t>
          </a:r>
        </a:p>
        <a:p>
          <a:r>
            <a:rPr lang="en-GB" sz="1100" b="1">
              <a:solidFill>
                <a:schemeClr val="dk1"/>
              </a:solidFill>
              <a:latin typeface="+mn-lt"/>
              <a:ea typeface="+mn-ea"/>
              <a:cs typeface="+mn-cs"/>
            </a:rPr>
            <a:t>Published  06/02/2020</a:t>
          </a:r>
          <a:endParaRPr lang="en-GB" sz="1100" b="0">
            <a:solidFill>
              <a:schemeClr val="dk1"/>
            </a:solidFill>
            <a:latin typeface="+mn-lt"/>
            <a:ea typeface="+mn-ea"/>
            <a:cs typeface="+mn-cs"/>
          </a:endParaRPr>
        </a:p>
        <a:p>
          <a:r>
            <a:rPr lang="en-GB" sz="1100" b="1">
              <a:solidFill>
                <a:schemeClr val="dk1"/>
              </a:solidFill>
              <a:latin typeface="+mn-lt"/>
              <a:ea typeface="+mn-ea"/>
              <a:cs typeface="+mn-cs"/>
            </a:rPr>
            <a:t>Data</a:t>
          </a:r>
          <a:r>
            <a:rPr lang="en-GB" sz="1100" b="1" baseline="0">
              <a:solidFill>
                <a:schemeClr val="dk1"/>
              </a:solidFill>
              <a:latin typeface="+mn-lt"/>
              <a:ea typeface="+mn-ea"/>
              <a:cs typeface="+mn-cs"/>
            </a:rPr>
            <a:t> per  30/12/2019</a:t>
          </a:r>
          <a:endParaRPr lang="en-GB" sz="1100" b="1">
            <a:solidFill>
              <a:schemeClr val="dk1"/>
            </a:solidFill>
            <a:latin typeface="+mn-lt"/>
            <a:ea typeface="+mn-ea"/>
            <a:cs typeface="+mn-cs"/>
          </a:endParaRPr>
        </a:p>
        <a:p>
          <a:endParaRPr lang="da-DK" sz="1100" b="1">
            <a:solidFill>
              <a:schemeClr val="dk1"/>
            </a:solidFill>
            <a:latin typeface="+mn-lt"/>
            <a:ea typeface="+mn-ea"/>
            <a:cs typeface="+mn-cs"/>
          </a:endParaRPr>
        </a:p>
        <a:p>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134472</xdr:colOff>
      <xdr:row>48</xdr:row>
      <xdr:rowOff>112057</xdr:rowOff>
    </xdr:from>
    <xdr:to>
      <xdr:col>5</xdr:col>
      <xdr:colOff>1255059</xdr:colOff>
      <xdr:row>66</xdr:row>
      <xdr:rowOff>89646</xdr:rowOff>
    </xdr:to>
    <xdr:sp macro="" textlink="">
      <xdr:nvSpPr>
        <xdr:cNvPr id="2" name="Tekstboks 3">
          <a:extLst>
            <a:ext uri="{FF2B5EF4-FFF2-40B4-BE49-F238E27FC236}">
              <a16:creationId xmlns:a16="http://schemas.microsoft.com/office/drawing/2014/main" id="{0F04CA94-5E29-4125-AAA0-687F8807BD60}"/>
            </a:ext>
          </a:extLst>
        </xdr:cNvPr>
        <xdr:cNvSpPr txBox="1"/>
      </xdr:nvSpPr>
      <xdr:spPr>
        <a:xfrm>
          <a:off x="134472" y="9494182"/>
          <a:ext cx="10007412" cy="3578039"/>
        </a:xfrm>
        <a:prstGeom prst="rect">
          <a:avLst/>
        </a:prstGeom>
        <a:no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latin typeface="Arial" pitchFamily="34" charset="0"/>
              <a:ea typeface="+mn-ea"/>
              <a:cs typeface="Arial" pitchFamily="34" charset="0"/>
            </a:rPr>
            <a:t>This transparency template is compliant</a:t>
          </a:r>
          <a:r>
            <a:rPr lang="en-GB" sz="1100" baseline="0">
              <a:solidFill>
                <a:schemeClr val="dk1"/>
              </a:solidFill>
              <a:latin typeface="Arial" pitchFamily="34" charset="0"/>
              <a:ea typeface="+mn-ea"/>
              <a:cs typeface="Arial" pitchFamily="34" charset="0"/>
            </a:rPr>
            <a:t> with the requirements in CRR 129(7) and</a:t>
          </a:r>
          <a:r>
            <a:rPr lang="en-GB" sz="1100">
              <a:solidFill>
                <a:schemeClr val="dk1"/>
              </a:solidFill>
              <a:latin typeface="Arial" pitchFamily="34" charset="0"/>
              <a:ea typeface="+mn-ea"/>
              <a:cs typeface="Arial" pitchFamily="34" charset="0"/>
            </a:rPr>
            <a:t> is used with ECBC labelled covered bonds issues by the three issuer categories below. </a:t>
          </a:r>
        </a:p>
        <a:p>
          <a:endParaRPr lang="en-GB" sz="1100">
            <a:solidFill>
              <a:schemeClr val="dk1"/>
            </a:solidFill>
            <a:latin typeface="Arial" pitchFamily="34" charset="0"/>
            <a:ea typeface="+mn-ea"/>
            <a:cs typeface="Arial" pitchFamily="34" charset="0"/>
          </a:endParaRPr>
        </a:p>
        <a:p>
          <a:r>
            <a:rPr lang="en-GB" sz="1100" b="1" u="sng">
              <a:solidFill>
                <a:schemeClr val="dk1"/>
              </a:solidFill>
              <a:latin typeface="Arial" pitchFamily="34" charset="0"/>
              <a:ea typeface="+mn-ea"/>
              <a:cs typeface="Arial" pitchFamily="34" charset="0"/>
            </a:rPr>
            <a:t>Mandatory tables</a:t>
          </a:r>
        </a:p>
        <a:p>
          <a:r>
            <a:rPr lang="en-GB" sz="1100">
              <a:solidFill>
                <a:schemeClr val="dk1"/>
              </a:solidFill>
              <a:latin typeface="Arial" pitchFamily="34" charset="0"/>
              <a:ea typeface="+mn-ea"/>
              <a:cs typeface="Arial" pitchFamily="34" charset="0"/>
            </a:rPr>
            <a:t>Please note that not all tables are applicable to each issuer type</a:t>
          </a:r>
          <a:r>
            <a:rPr lang="en-GB" sz="1100" baseline="0">
              <a:solidFill>
                <a:schemeClr val="dk1"/>
              </a:solidFill>
              <a:latin typeface="Arial" pitchFamily="34" charset="0"/>
              <a:ea typeface="+mn-ea"/>
              <a:cs typeface="Arial" pitchFamily="34" charset="0"/>
            </a:rPr>
            <a:t> and that some information is optional. </a:t>
          </a:r>
          <a:r>
            <a:rPr lang="en-GB" sz="1100">
              <a:solidFill>
                <a:schemeClr val="dk1"/>
              </a:solidFill>
              <a:latin typeface="Arial" pitchFamily="34" charset="0"/>
              <a:ea typeface="+mn-ea"/>
              <a:cs typeface="Arial" pitchFamily="34" charset="0"/>
            </a:rPr>
            <a:t>Information on applicability is given below and where relevant in connection with the tables in the template.</a:t>
          </a:r>
          <a:endParaRPr lang="da-DK" sz="2000">
            <a:solidFill>
              <a:schemeClr val="dk1"/>
            </a:solidFill>
            <a:latin typeface="Arial" pitchFamily="34" charset="0"/>
            <a:ea typeface="+mn-ea"/>
            <a:cs typeface="Arial" pitchFamily="34" charset="0"/>
          </a:endParaRPr>
        </a:p>
        <a:p>
          <a:r>
            <a:rPr lang="en-GB" sz="1100">
              <a:solidFill>
                <a:schemeClr val="dk1"/>
              </a:solidFill>
              <a:latin typeface="Arial" pitchFamily="34" charset="0"/>
              <a:ea typeface="+mn-ea"/>
              <a:cs typeface="Arial" pitchFamily="34" charset="0"/>
            </a:rPr>
            <a:t> </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Specialised mortgage</a:t>
          </a:r>
          <a:r>
            <a:rPr lang="da-DK" sz="1100" b="1">
              <a:solidFill>
                <a:schemeClr val="dk1"/>
              </a:solidFill>
              <a:latin typeface="Arial" pitchFamily="34" charset="0"/>
              <a:ea typeface="+mn-ea"/>
              <a:cs typeface="Arial" pitchFamily="34" charset="0"/>
            </a:rPr>
            <a:t> banks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M1-M12, X1-3</a:t>
          </a:r>
          <a:endParaRPr lang="da-DK" sz="2000">
            <a:solidFill>
              <a:schemeClr val="dk1"/>
            </a:solidFill>
            <a:latin typeface="Arial" pitchFamily="34" charset="0"/>
            <a:ea typeface="+mn-ea"/>
            <a:cs typeface="Arial" pitchFamily="34" charset="0"/>
          </a:endParaRPr>
        </a:p>
        <a:p>
          <a:pPr lvl="0"/>
          <a:r>
            <a:rPr lang="en-GB" sz="1100" b="1">
              <a:solidFill>
                <a:schemeClr val="dk1"/>
              </a:solidFill>
              <a:latin typeface="Arial" pitchFamily="34" charset="0"/>
              <a:ea typeface="+mn-ea"/>
              <a:cs typeface="Arial" pitchFamily="34" charset="0"/>
            </a:rPr>
            <a:t>Ship finance institutes</a:t>
          </a:r>
          <a:endParaRPr lang="da-DK" sz="2000">
            <a:solidFill>
              <a:schemeClr val="dk1"/>
            </a:solidFill>
            <a:latin typeface="Arial" pitchFamily="34" charset="0"/>
            <a:ea typeface="+mn-ea"/>
            <a:cs typeface="Arial" pitchFamily="34" charset="0"/>
          </a:endParaRPr>
        </a:p>
        <a:p>
          <a:pPr lvl="1"/>
          <a:r>
            <a:rPr lang="en-US" sz="1100">
              <a:solidFill>
                <a:schemeClr val="dk1"/>
              </a:solidFill>
              <a:latin typeface="Arial" pitchFamily="34" charset="0"/>
              <a:ea typeface="+mn-ea"/>
              <a:cs typeface="Arial" pitchFamily="34" charset="0"/>
            </a:rPr>
            <a:t>Tables A, G1.1, G2-4, S1-S13, X1-3</a:t>
          </a:r>
        </a:p>
        <a:p>
          <a:pPr marL="0" lvl="0" indent="0"/>
          <a:r>
            <a:rPr lang="en-GB" sz="1100" b="1">
              <a:solidFill>
                <a:schemeClr val="dk1"/>
              </a:solidFill>
              <a:latin typeface="Arial" pitchFamily="34" charset="0"/>
              <a:ea typeface="+mn-ea"/>
              <a:cs typeface="Arial" pitchFamily="34" charset="0"/>
            </a:rPr>
            <a:t>Non-specialised bank CBs issuers</a:t>
          </a:r>
          <a:endParaRPr lang="da-DK" sz="1100" b="1">
            <a:solidFill>
              <a:schemeClr val="dk1"/>
            </a:solidFill>
            <a:latin typeface="Arial" pitchFamily="34" charset="0"/>
            <a:ea typeface="+mn-ea"/>
            <a:cs typeface="Arial" pitchFamily="34" charset="0"/>
          </a:endParaRPr>
        </a:p>
        <a:p>
          <a:pPr marL="457200" lvl="1" indent="0"/>
          <a:r>
            <a:rPr lang="en-GB" sz="1100">
              <a:solidFill>
                <a:schemeClr val="dk1"/>
              </a:solidFill>
              <a:latin typeface="Arial" pitchFamily="34" charset="0"/>
              <a:ea typeface="+mn-ea"/>
              <a:cs typeface="Arial" pitchFamily="34" charset="0"/>
            </a:rPr>
            <a:t>Tables G1.1 (except  totall capital covarage), </a:t>
          </a:r>
          <a:r>
            <a:rPr lang="en-US" sz="1100">
              <a:solidFill>
                <a:schemeClr val="dk1"/>
              </a:solidFill>
              <a:latin typeface="Arial" pitchFamily="34" charset="0"/>
              <a:ea typeface="+mn-ea"/>
              <a:cs typeface="Arial" pitchFamily="34" charset="0"/>
            </a:rPr>
            <a:t>G2-4, B1-B1, X1-3</a:t>
          </a:r>
          <a:endParaRPr lang="da-DK" sz="1100">
            <a:solidFill>
              <a:schemeClr val="dk1"/>
            </a:solidFill>
            <a:latin typeface="Arial" pitchFamily="34" charset="0"/>
            <a:ea typeface="+mn-ea"/>
            <a:cs typeface="Arial" pitchFamily="34" charset="0"/>
          </a:endParaRPr>
        </a:p>
        <a:p>
          <a:pPr lvl="1"/>
          <a:endParaRPr lang="da-DK" sz="2000">
            <a:solidFill>
              <a:schemeClr val="dk1"/>
            </a:solidFill>
            <a:latin typeface="Arial" pitchFamily="34" charset="0"/>
            <a:ea typeface="+mn-ea"/>
            <a:cs typeface="Arial" pitchFamily="34" charset="0"/>
          </a:endParaRPr>
        </a:p>
        <a:p>
          <a:pPr lvl="0"/>
          <a:r>
            <a:rPr lang="en-GB" sz="1100" b="1" u="sng">
              <a:solidFill>
                <a:schemeClr val="dk1"/>
              </a:solidFill>
              <a:latin typeface="Arial" pitchFamily="34" charset="0"/>
              <a:ea typeface="+mn-ea"/>
              <a:cs typeface="Arial" pitchFamily="34" charset="0"/>
            </a:rPr>
            <a:t>Voluntary tables</a:t>
          </a:r>
        </a:p>
        <a:p>
          <a:pPr lvl="0"/>
          <a:r>
            <a:rPr lang="en-GB" sz="1100">
              <a:solidFill>
                <a:schemeClr val="dk1"/>
              </a:solidFill>
              <a:latin typeface="Arial" pitchFamily="34" charset="0"/>
              <a:ea typeface="+mn-ea"/>
              <a:cs typeface="Arial" pitchFamily="34" charset="0"/>
            </a:rPr>
            <a:t>The issuer can insert voluntary tables that </a:t>
          </a:r>
          <a:r>
            <a:rPr lang="en-GB" sz="1100" baseline="0">
              <a:solidFill>
                <a:schemeClr val="dk1"/>
              </a:solidFill>
              <a:latin typeface="Arial" pitchFamily="34" charset="0"/>
              <a:ea typeface="+mn-ea"/>
              <a:cs typeface="Arial" pitchFamily="34" charset="0"/>
            </a:rPr>
            <a:t>contain information in addition to what is contained in the Danish ECBC label tamplate.  It shall be possible to distinquish mandatory an voluntory tables. </a:t>
          </a:r>
        </a:p>
        <a:p>
          <a:pPr marL="457200" lvl="1" indent="0"/>
          <a:r>
            <a:rPr lang="en-GB" sz="1100">
              <a:solidFill>
                <a:schemeClr val="dk1"/>
              </a:solidFill>
              <a:latin typeface="Arial" pitchFamily="34" charset="0"/>
              <a:ea typeface="+mn-ea"/>
              <a:cs typeface="Arial" pitchFamily="34" charset="0"/>
            </a:rPr>
            <a:t>The voluntary tables must be named V1....Vn, where n is the number af  voluntary tables.  </a:t>
          </a:r>
        </a:p>
        <a:p>
          <a:pPr marL="457200" lvl="1" indent="0"/>
          <a:r>
            <a:rPr lang="en-GB" sz="1100">
              <a:solidFill>
                <a:schemeClr val="dk1"/>
              </a:solidFill>
              <a:latin typeface="Arial" pitchFamily="34" charset="0"/>
              <a:ea typeface="+mn-ea"/>
              <a:cs typeface="Arial" pitchFamily="34" charset="0"/>
            </a:rPr>
            <a:t>Voluntary tables must be  maked with a colur different from the colour used forrthe mandatory talbles in the Danish ECBC label tamplate.</a:t>
          </a:r>
          <a:endParaRPr lang="da-DK" sz="1100">
            <a:latin typeface="Arial" pitchFamily="34" charset="0"/>
            <a:cs typeface="Arial" pitchFamily="34" charset="0"/>
          </a:endParaRPr>
        </a:p>
      </xdr:txBody>
    </xdr:sp>
    <xdr:clientData/>
  </xdr:twoCellAnchor>
  <xdr:twoCellAnchor editAs="oneCell">
    <xdr:from>
      <xdr:col>4</xdr:col>
      <xdr:colOff>33618</xdr:colOff>
      <xdr:row>2</xdr:row>
      <xdr:rowOff>78441</xdr:rowOff>
    </xdr:from>
    <xdr:to>
      <xdr:col>5</xdr:col>
      <xdr:colOff>1150936</xdr:colOff>
      <xdr:row>7</xdr:row>
      <xdr:rowOff>60749</xdr:rowOff>
    </xdr:to>
    <xdr:pic>
      <xdr:nvPicPr>
        <xdr:cNvPr id="3" name="Billede 5">
          <a:extLst>
            <a:ext uri="{FF2B5EF4-FFF2-40B4-BE49-F238E27FC236}">
              <a16:creationId xmlns:a16="http://schemas.microsoft.com/office/drawing/2014/main" id="{4C7FF975-9909-4DC4-A0F9-0754307CC5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8818" y="383241"/>
          <a:ext cx="2688943" cy="9157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470647</xdr:colOff>
      <xdr:row>0</xdr:row>
      <xdr:rowOff>0</xdr:rowOff>
    </xdr:from>
    <xdr:to>
      <xdr:col>6</xdr:col>
      <xdr:colOff>2333</xdr:colOff>
      <xdr:row>3</xdr:row>
      <xdr:rowOff>452955</xdr:rowOff>
    </xdr:to>
    <xdr:pic>
      <xdr:nvPicPr>
        <xdr:cNvPr id="2" name="Billede 3">
          <a:extLst>
            <a:ext uri="{FF2B5EF4-FFF2-40B4-BE49-F238E27FC236}">
              <a16:creationId xmlns:a16="http://schemas.microsoft.com/office/drawing/2014/main" id="{F7A2799D-D803-4954-9DA4-EBD500032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9472" y="0"/>
          <a:ext cx="2674936" cy="9101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156882</xdr:colOff>
      <xdr:row>0</xdr:row>
      <xdr:rowOff>44824</xdr:rowOff>
    </xdr:from>
    <xdr:to>
      <xdr:col>8</xdr:col>
      <xdr:colOff>234295</xdr:colOff>
      <xdr:row>3</xdr:row>
      <xdr:rowOff>217184</xdr:rowOff>
    </xdr:to>
    <xdr:pic>
      <xdr:nvPicPr>
        <xdr:cNvPr id="2" name="Billede 3">
          <a:extLst>
            <a:ext uri="{FF2B5EF4-FFF2-40B4-BE49-F238E27FC236}">
              <a16:creationId xmlns:a16="http://schemas.microsoft.com/office/drawing/2014/main" id="{9B31D862-362E-48F8-B9AD-D6525BC62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48382" y="44824"/>
          <a:ext cx="2677738" cy="919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448235</xdr:colOff>
      <xdr:row>0</xdr:row>
      <xdr:rowOff>0</xdr:rowOff>
    </xdr:from>
    <xdr:to>
      <xdr:col>12</xdr:col>
      <xdr:colOff>1027671</xdr:colOff>
      <xdr:row>4</xdr:row>
      <xdr:rowOff>127984</xdr:rowOff>
    </xdr:to>
    <xdr:pic>
      <xdr:nvPicPr>
        <xdr:cNvPr id="2" name="Billede 3">
          <a:extLst>
            <a:ext uri="{FF2B5EF4-FFF2-40B4-BE49-F238E27FC236}">
              <a16:creationId xmlns:a16="http://schemas.microsoft.com/office/drawing/2014/main" id="{29278E8B-5764-4AEB-A767-A616A4BDAA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8910" y="0"/>
          <a:ext cx="2674936" cy="9280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235323</xdr:colOff>
      <xdr:row>0</xdr:row>
      <xdr:rowOff>0</xdr:rowOff>
    </xdr:from>
    <xdr:to>
      <xdr:col>13</xdr:col>
      <xdr:colOff>590642</xdr:colOff>
      <xdr:row>4</xdr:row>
      <xdr:rowOff>161602</xdr:rowOff>
    </xdr:to>
    <xdr:pic>
      <xdr:nvPicPr>
        <xdr:cNvPr id="2" name="Billede 3">
          <a:extLst>
            <a:ext uri="{FF2B5EF4-FFF2-40B4-BE49-F238E27FC236}">
              <a16:creationId xmlns:a16="http://schemas.microsoft.com/office/drawing/2014/main" id="{1D0A42EE-4FF9-47F6-B5D0-34E5EE63AC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98573" y="0"/>
          <a:ext cx="2679419" cy="9236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851647</xdr:colOff>
      <xdr:row>0</xdr:row>
      <xdr:rowOff>0</xdr:rowOff>
    </xdr:from>
    <xdr:to>
      <xdr:col>8</xdr:col>
      <xdr:colOff>1711230</xdr:colOff>
      <xdr:row>4</xdr:row>
      <xdr:rowOff>161602</xdr:rowOff>
    </xdr:to>
    <xdr:pic>
      <xdr:nvPicPr>
        <xdr:cNvPr id="2" name="Billede 3">
          <a:extLst>
            <a:ext uri="{FF2B5EF4-FFF2-40B4-BE49-F238E27FC236}">
              <a16:creationId xmlns:a16="http://schemas.microsoft.com/office/drawing/2014/main" id="{6F1EB067-7D21-4D7F-B88C-564B59BA68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57872" y="0"/>
          <a:ext cx="2688383" cy="9236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851647</xdr:colOff>
      <xdr:row>0</xdr:row>
      <xdr:rowOff>0</xdr:rowOff>
    </xdr:from>
    <xdr:to>
      <xdr:col>12</xdr:col>
      <xdr:colOff>1184554</xdr:colOff>
      <xdr:row>4</xdr:row>
      <xdr:rowOff>161602</xdr:rowOff>
    </xdr:to>
    <xdr:pic>
      <xdr:nvPicPr>
        <xdr:cNvPr id="2" name="Billede 3">
          <a:extLst>
            <a:ext uri="{FF2B5EF4-FFF2-40B4-BE49-F238E27FC236}">
              <a16:creationId xmlns:a16="http://schemas.microsoft.com/office/drawing/2014/main" id="{F7F6ACA3-AB0E-40A2-AECB-9E1ACB2ACF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7372" y="0"/>
          <a:ext cx="2695107" cy="9236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93.176.78.166/AttachedFiles/%7Bf4110a6d-744a-4187-9ae7-bd06408e8b80%7D.%7B4c2caefb-69d1-4c60-b74c-6f3fa657f9e6%7D.BEK%20687%20af%2020%20juni%202007.pdf"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7.bin"/><Relationship Id="rId1" Type="http://schemas.openxmlformats.org/officeDocument/2006/relationships/hyperlink" Target="http://www.realkreditraadet.dk/Default.aspx?ID=292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www.nordeakredit.d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coveredbondlabel.com/issuer/49/" TargetMode="External"/><Relationship Id="rId5" Type="http://schemas.openxmlformats.org/officeDocument/2006/relationships/hyperlink" Target="http://www.coveredbondlabel.com/issuer/49/" TargetMode="External"/><Relationship Id="rId4" Type="http://schemas.openxmlformats.org/officeDocument/2006/relationships/hyperlink" Target="mailto:torben.jurlander@nordea.dk"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tabSelected="1" zoomScale="60" zoomScaleNormal="60" workbookViewId="0"/>
  </sheetViews>
  <sheetFormatPr defaultColWidth="9.109375" defaultRowHeight="14.4" x14ac:dyDescent="0.3"/>
  <cols>
    <col min="1" max="1" width="242" style="2" customWidth="1"/>
    <col min="2" max="16384" width="9.109375" style="2"/>
  </cols>
  <sheetData>
    <row r="1" spans="1:1" ht="31.2" x14ac:dyDescent="0.3">
      <c r="A1" s="22" t="s">
        <v>968</v>
      </c>
    </row>
    <row r="3" spans="1:1" ht="15" x14ac:dyDescent="0.3">
      <c r="A3" s="79"/>
    </row>
    <row r="4" spans="1:1" ht="34.799999999999997" x14ac:dyDescent="0.3">
      <c r="A4" s="80" t="s">
        <v>969</v>
      </c>
    </row>
    <row r="5" spans="1:1" ht="34.799999999999997" x14ac:dyDescent="0.3">
      <c r="A5" s="80" t="s">
        <v>970</v>
      </c>
    </row>
    <row r="6" spans="1:1" ht="52.2" x14ac:dyDescent="0.3">
      <c r="A6" s="80" t="s">
        <v>971</v>
      </c>
    </row>
    <row r="7" spans="1:1" ht="17.399999999999999" x14ac:dyDescent="0.3">
      <c r="A7" s="80"/>
    </row>
    <row r="8" spans="1:1" ht="18" x14ac:dyDescent="0.3">
      <c r="A8" s="81" t="s">
        <v>972</v>
      </c>
    </row>
    <row r="9" spans="1:1" ht="34.799999999999997" x14ac:dyDescent="0.35">
      <c r="A9" s="90" t="s">
        <v>1135</v>
      </c>
    </row>
    <row r="10" spans="1:1" ht="69.599999999999994" x14ac:dyDescent="0.3">
      <c r="A10" s="83" t="s">
        <v>973</v>
      </c>
    </row>
    <row r="11" spans="1:1" ht="34.799999999999997" x14ac:dyDescent="0.3">
      <c r="A11" s="83" t="s">
        <v>974</v>
      </c>
    </row>
    <row r="12" spans="1:1" ht="17.399999999999999" x14ac:dyDescent="0.3">
      <c r="A12" s="83" t="s">
        <v>975</v>
      </c>
    </row>
    <row r="13" spans="1:1" ht="17.399999999999999" x14ac:dyDescent="0.3">
      <c r="A13" s="83" t="s">
        <v>976</v>
      </c>
    </row>
    <row r="14" spans="1:1" ht="34.799999999999997" x14ac:dyDescent="0.3">
      <c r="A14" s="83" t="s">
        <v>977</v>
      </c>
    </row>
    <row r="15" spans="1:1" ht="17.399999999999999" x14ac:dyDescent="0.3">
      <c r="A15" s="83"/>
    </row>
    <row r="16" spans="1:1" ht="18" x14ac:dyDescent="0.3">
      <c r="A16" s="81" t="s">
        <v>978</v>
      </c>
    </row>
    <row r="17" spans="1:1" ht="17.399999999999999" x14ac:dyDescent="0.3">
      <c r="A17" s="84" t="s">
        <v>979</v>
      </c>
    </row>
    <row r="18" spans="1:1" ht="34.799999999999997" x14ac:dyDescent="0.3">
      <c r="A18" s="85" t="s">
        <v>980</v>
      </c>
    </row>
    <row r="19" spans="1:1" ht="34.799999999999997" x14ac:dyDescent="0.3">
      <c r="A19" s="85" t="s">
        <v>981</v>
      </c>
    </row>
    <row r="20" spans="1:1" ht="52.2" x14ac:dyDescent="0.3">
      <c r="A20" s="85" t="s">
        <v>982</v>
      </c>
    </row>
    <row r="21" spans="1:1" ht="87" x14ac:dyDescent="0.3">
      <c r="A21" s="85" t="s">
        <v>983</v>
      </c>
    </row>
    <row r="22" spans="1:1" ht="52.2" x14ac:dyDescent="0.3">
      <c r="A22" s="85" t="s">
        <v>984</v>
      </c>
    </row>
    <row r="23" spans="1:1" ht="34.799999999999997" x14ac:dyDescent="0.3">
      <c r="A23" s="85" t="s">
        <v>985</v>
      </c>
    </row>
    <row r="24" spans="1:1" ht="17.399999999999999" x14ac:dyDescent="0.3">
      <c r="A24" s="85" t="s">
        <v>986</v>
      </c>
    </row>
    <row r="25" spans="1:1" ht="17.399999999999999" x14ac:dyDescent="0.3">
      <c r="A25" s="84" t="s">
        <v>987</v>
      </c>
    </row>
    <row r="26" spans="1:1" ht="52.2" x14ac:dyDescent="0.35">
      <c r="A26" s="86" t="s">
        <v>988</v>
      </c>
    </row>
    <row r="27" spans="1:1" ht="17.399999999999999" x14ac:dyDescent="0.35">
      <c r="A27" s="86" t="s">
        <v>989</v>
      </c>
    </row>
    <row r="28" spans="1:1" ht="17.399999999999999" x14ac:dyDescent="0.3">
      <c r="A28" s="84" t="s">
        <v>990</v>
      </c>
    </row>
    <row r="29" spans="1:1" ht="34.799999999999997" x14ac:dyDescent="0.3">
      <c r="A29" s="85" t="s">
        <v>991</v>
      </c>
    </row>
    <row r="30" spans="1:1" ht="34.799999999999997" x14ac:dyDescent="0.3">
      <c r="A30" s="85" t="s">
        <v>992</v>
      </c>
    </row>
    <row r="31" spans="1:1" ht="34.799999999999997" x14ac:dyDescent="0.3">
      <c r="A31" s="85" t="s">
        <v>993</v>
      </c>
    </row>
    <row r="32" spans="1:1" ht="34.799999999999997" x14ac:dyDescent="0.3">
      <c r="A32" s="85" t="s">
        <v>994</v>
      </c>
    </row>
    <row r="33" spans="1:1" ht="17.399999999999999" x14ac:dyDescent="0.3">
      <c r="A33" s="85"/>
    </row>
    <row r="34" spans="1:1" ht="18" x14ac:dyDescent="0.3">
      <c r="A34" s="81" t="s">
        <v>995</v>
      </c>
    </row>
    <row r="35" spans="1:1" ht="17.399999999999999" x14ac:dyDescent="0.3">
      <c r="A35" s="84" t="s">
        <v>996</v>
      </c>
    </row>
    <row r="36" spans="1:1" ht="34.799999999999997" x14ac:dyDescent="0.3">
      <c r="A36" s="85" t="s">
        <v>997</v>
      </c>
    </row>
    <row r="37" spans="1:1" ht="34.799999999999997" x14ac:dyDescent="0.3">
      <c r="A37" s="85" t="s">
        <v>998</v>
      </c>
    </row>
    <row r="38" spans="1:1" ht="34.799999999999997" x14ac:dyDescent="0.3">
      <c r="A38" s="85" t="s">
        <v>999</v>
      </c>
    </row>
    <row r="39" spans="1:1" ht="17.399999999999999" x14ac:dyDescent="0.3">
      <c r="A39" s="85" t="s">
        <v>1000</v>
      </c>
    </row>
    <row r="40" spans="1:1" ht="34.799999999999997" x14ac:dyDescent="0.3">
      <c r="A40" s="85" t="s">
        <v>1001</v>
      </c>
    </row>
    <row r="41" spans="1:1" ht="17.399999999999999" x14ac:dyDescent="0.3">
      <c r="A41" s="84" t="s">
        <v>1002</v>
      </c>
    </row>
    <row r="42" spans="1:1" ht="17.399999999999999" x14ac:dyDescent="0.3">
      <c r="A42" s="85" t="s">
        <v>1003</v>
      </c>
    </row>
    <row r="43" spans="1:1" ht="17.399999999999999" x14ac:dyDescent="0.35">
      <c r="A43" s="86" t="s">
        <v>1004</v>
      </c>
    </row>
    <row r="44" spans="1:1" ht="17.399999999999999" x14ac:dyDescent="0.3">
      <c r="A44" s="84" t="s">
        <v>1005</v>
      </c>
    </row>
    <row r="45" spans="1:1" ht="34.799999999999997" x14ac:dyDescent="0.35">
      <c r="A45" s="86" t="s">
        <v>1006</v>
      </c>
    </row>
    <row r="46" spans="1:1" ht="34.799999999999997" x14ac:dyDescent="0.3">
      <c r="A46" s="85" t="s">
        <v>1007</v>
      </c>
    </row>
    <row r="47" spans="1:1" ht="52.2" x14ac:dyDescent="0.3">
      <c r="A47" s="85" t="s">
        <v>1008</v>
      </c>
    </row>
    <row r="48" spans="1:1" ht="17.399999999999999" x14ac:dyDescent="0.3">
      <c r="A48" s="85" t="s">
        <v>1009</v>
      </c>
    </row>
    <row r="49" spans="1:1" ht="17.399999999999999" x14ac:dyDescent="0.35">
      <c r="A49" s="86" t="s">
        <v>1010</v>
      </c>
    </row>
    <row r="50" spans="1:1" ht="17.399999999999999" x14ac:dyDescent="0.3">
      <c r="A50" s="84" t="s">
        <v>1011</v>
      </c>
    </row>
    <row r="51" spans="1:1" ht="34.799999999999997" x14ac:dyDescent="0.35">
      <c r="A51" s="86" t="s">
        <v>1012</v>
      </c>
    </row>
    <row r="52" spans="1:1" ht="17.399999999999999" x14ac:dyDescent="0.3">
      <c r="A52" s="85" t="s">
        <v>1013</v>
      </c>
    </row>
    <row r="53" spans="1:1" ht="34.799999999999997" x14ac:dyDescent="0.35">
      <c r="A53" s="86" t="s">
        <v>1014</v>
      </c>
    </row>
    <row r="54" spans="1:1" ht="17.399999999999999" x14ac:dyDescent="0.3">
      <c r="A54" s="84" t="s">
        <v>1015</v>
      </c>
    </row>
    <row r="55" spans="1:1" ht="17.399999999999999" x14ac:dyDescent="0.35">
      <c r="A55" s="86" t="s">
        <v>1016</v>
      </c>
    </row>
    <row r="56" spans="1:1" ht="34.799999999999997" x14ac:dyDescent="0.3">
      <c r="A56" s="85" t="s">
        <v>1017</v>
      </c>
    </row>
    <row r="57" spans="1:1" ht="17.399999999999999" x14ac:dyDescent="0.3">
      <c r="A57" s="85" t="s">
        <v>1018</v>
      </c>
    </row>
    <row r="58" spans="1:1" ht="17.399999999999999" x14ac:dyDescent="0.3">
      <c r="A58" s="85" t="s">
        <v>1019</v>
      </c>
    </row>
    <row r="59" spans="1:1" ht="17.399999999999999" x14ac:dyDescent="0.3">
      <c r="A59" s="84" t="s">
        <v>1020</v>
      </c>
    </row>
    <row r="60" spans="1:1" ht="34.799999999999997" x14ac:dyDescent="0.3">
      <c r="A60" s="85" t="s">
        <v>1021</v>
      </c>
    </row>
    <row r="61" spans="1:1" ht="17.399999999999999" x14ac:dyDescent="0.3">
      <c r="A61" s="87"/>
    </row>
    <row r="62" spans="1:1" ht="18" x14ac:dyDescent="0.3">
      <c r="A62" s="81" t="s">
        <v>1022</v>
      </c>
    </row>
    <row r="63" spans="1:1" ht="17.399999999999999" x14ac:dyDescent="0.3">
      <c r="A63" s="84" t="s">
        <v>1023</v>
      </c>
    </row>
    <row r="64" spans="1:1" ht="34.799999999999997" x14ac:dyDescent="0.3">
      <c r="A64" s="85" t="s">
        <v>1024</v>
      </c>
    </row>
    <row r="65" spans="1:1" ht="17.399999999999999" x14ac:dyDescent="0.3">
      <c r="A65" s="85" t="s">
        <v>1025</v>
      </c>
    </row>
    <row r="66" spans="1:1" ht="34.799999999999997" x14ac:dyDescent="0.3">
      <c r="A66" s="83" t="s">
        <v>1026</v>
      </c>
    </row>
    <row r="67" spans="1:1" ht="34.799999999999997" x14ac:dyDescent="0.3">
      <c r="A67" s="83" t="s">
        <v>1027</v>
      </c>
    </row>
    <row r="68" spans="1:1" ht="34.799999999999997" x14ac:dyDescent="0.3">
      <c r="A68" s="83" t="s">
        <v>1028</v>
      </c>
    </row>
    <row r="69" spans="1:1" ht="17.399999999999999" x14ac:dyDescent="0.3">
      <c r="A69" s="88" t="s">
        <v>1029</v>
      </c>
    </row>
    <row r="70" spans="1:1" ht="52.2" x14ac:dyDescent="0.3">
      <c r="A70" s="83" t="s">
        <v>1030</v>
      </c>
    </row>
    <row r="71" spans="1:1" ht="17.399999999999999" x14ac:dyDescent="0.3">
      <c r="A71" s="83" t="s">
        <v>1031</v>
      </c>
    </row>
    <row r="72" spans="1:1" ht="17.399999999999999" x14ac:dyDescent="0.3">
      <c r="A72" s="88" t="s">
        <v>1032</v>
      </c>
    </row>
    <row r="73" spans="1:1" ht="17.399999999999999" x14ac:dyDescent="0.3">
      <c r="A73" s="83" t="s">
        <v>1033</v>
      </c>
    </row>
    <row r="74" spans="1:1" ht="17.399999999999999" x14ac:dyDescent="0.3">
      <c r="A74" s="88" t="s">
        <v>1034</v>
      </c>
    </row>
    <row r="75" spans="1:1" ht="34.799999999999997" x14ac:dyDescent="0.3">
      <c r="A75" s="83" t="s">
        <v>1035</v>
      </c>
    </row>
    <row r="76" spans="1:1" ht="17.399999999999999" x14ac:dyDescent="0.3">
      <c r="A76" s="83" t="s">
        <v>1036</v>
      </c>
    </row>
    <row r="77" spans="1:1" ht="52.2" x14ac:dyDescent="0.3">
      <c r="A77" s="83" t="s">
        <v>1037</v>
      </c>
    </row>
    <row r="78" spans="1:1" ht="17.399999999999999" x14ac:dyDescent="0.3">
      <c r="A78" s="88" t="s">
        <v>1038</v>
      </c>
    </row>
    <row r="79" spans="1:1" ht="17.399999999999999" x14ac:dyDescent="0.35">
      <c r="A79" s="82" t="s">
        <v>1039</v>
      </c>
    </row>
    <row r="80" spans="1:1" ht="17.399999999999999" x14ac:dyDescent="0.3">
      <c r="A80" s="88" t="s">
        <v>1040</v>
      </c>
    </row>
    <row r="81" spans="1:1" ht="34.799999999999997" x14ac:dyDescent="0.3">
      <c r="A81" s="83" t="s">
        <v>1041</v>
      </c>
    </row>
    <row r="82" spans="1:1" ht="34.799999999999997" x14ac:dyDescent="0.3">
      <c r="A82" s="83" t="s">
        <v>1042</v>
      </c>
    </row>
    <row r="83" spans="1:1" ht="34.799999999999997" x14ac:dyDescent="0.3">
      <c r="A83" s="83" t="s">
        <v>1043</v>
      </c>
    </row>
    <row r="84" spans="1:1" ht="34.799999999999997" x14ac:dyDescent="0.3">
      <c r="A84" s="83" t="s">
        <v>1044</v>
      </c>
    </row>
    <row r="85" spans="1:1" ht="34.799999999999997" x14ac:dyDescent="0.3">
      <c r="A85" s="83" t="s">
        <v>1045</v>
      </c>
    </row>
    <row r="86" spans="1:1" ht="17.399999999999999" x14ac:dyDescent="0.3">
      <c r="A86" s="88" t="s">
        <v>1046</v>
      </c>
    </row>
    <row r="87" spans="1:1" ht="17.399999999999999" x14ac:dyDescent="0.3">
      <c r="A87" s="83" t="s">
        <v>1047</v>
      </c>
    </row>
    <row r="88" spans="1:1" ht="34.799999999999997" x14ac:dyDescent="0.3">
      <c r="A88" s="83" t="s">
        <v>1048</v>
      </c>
    </row>
    <row r="89" spans="1:1" ht="17.399999999999999" x14ac:dyDescent="0.3">
      <c r="A89" s="88" t="s">
        <v>1049</v>
      </c>
    </row>
    <row r="90" spans="1:1" ht="34.799999999999997" x14ac:dyDescent="0.3">
      <c r="A90" s="83" t="s">
        <v>1050</v>
      </c>
    </row>
    <row r="91" spans="1:1" ht="17.399999999999999" x14ac:dyDescent="0.3">
      <c r="A91" s="88" t="s">
        <v>1051</v>
      </c>
    </row>
    <row r="92" spans="1:1" ht="17.399999999999999" x14ac:dyDescent="0.35">
      <c r="A92" s="82" t="s">
        <v>1052</v>
      </c>
    </row>
    <row r="93" spans="1:1" ht="17.399999999999999" x14ac:dyDescent="0.3">
      <c r="A93" s="83" t="s">
        <v>1053</v>
      </c>
    </row>
    <row r="94" spans="1:1" ht="17.399999999999999" x14ac:dyDescent="0.3">
      <c r="A94" s="83"/>
    </row>
    <row r="95" spans="1:1" ht="18" x14ac:dyDescent="0.3">
      <c r="A95" s="81" t="s">
        <v>1054</v>
      </c>
    </row>
    <row r="96" spans="1:1" ht="34.799999999999997" x14ac:dyDescent="0.35">
      <c r="A96" s="82" t="s">
        <v>1055</v>
      </c>
    </row>
    <row r="97" spans="1:1" ht="17.399999999999999" x14ac:dyDescent="0.35">
      <c r="A97" s="82" t="s">
        <v>1056</v>
      </c>
    </row>
    <row r="98" spans="1:1" ht="17.399999999999999" x14ac:dyDescent="0.3">
      <c r="A98" s="88" t="s">
        <v>1057</v>
      </c>
    </row>
    <row r="99" spans="1:1" ht="17.399999999999999" x14ac:dyDescent="0.3">
      <c r="A99" s="80" t="s">
        <v>1058</v>
      </c>
    </row>
    <row r="100" spans="1:1" ht="17.399999999999999" x14ac:dyDescent="0.3">
      <c r="A100" s="83" t="s">
        <v>1059</v>
      </c>
    </row>
    <row r="101" spans="1:1" ht="17.399999999999999" x14ac:dyDescent="0.3">
      <c r="A101" s="83" t="s">
        <v>1060</v>
      </c>
    </row>
    <row r="102" spans="1:1" ht="17.399999999999999" x14ac:dyDescent="0.3">
      <c r="A102" s="83" t="s">
        <v>1061</v>
      </c>
    </row>
    <row r="103" spans="1:1" ht="17.399999999999999" x14ac:dyDescent="0.3">
      <c r="A103" s="83" t="s">
        <v>1062</v>
      </c>
    </row>
    <row r="104" spans="1:1" ht="34.799999999999997" x14ac:dyDescent="0.3">
      <c r="A104" s="83" t="s">
        <v>1063</v>
      </c>
    </row>
    <row r="105" spans="1:1" ht="17.399999999999999" x14ac:dyDescent="0.3">
      <c r="A105" s="80" t="s">
        <v>1064</v>
      </c>
    </row>
    <row r="106" spans="1:1" ht="17.399999999999999" x14ac:dyDescent="0.3">
      <c r="A106" s="83" t="s">
        <v>1065</v>
      </c>
    </row>
    <row r="107" spans="1:1" ht="17.399999999999999" x14ac:dyDescent="0.3">
      <c r="A107" s="83" t="s">
        <v>1066</v>
      </c>
    </row>
    <row r="108" spans="1:1" ht="17.399999999999999" x14ac:dyDescent="0.3">
      <c r="A108" s="83" t="s">
        <v>1067</v>
      </c>
    </row>
    <row r="109" spans="1:1" ht="17.399999999999999" x14ac:dyDescent="0.3">
      <c r="A109" s="83" t="s">
        <v>1068</v>
      </c>
    </row>
    <row r="110" spans="1:1" ht="17.399999999999999" x14ac:dyDescent="0.3">
      <c r="A110" s="83" t="s">
        <v>1069</v>
      </c>
    </row>
    <row r="111" spans="1:1" ht="17.399999999999999" x14ac:dyDescent="0.3">
      <c r="A111" s="83" t="s">
        <v>1070</v>
      </c>
    </row>
    <row r="112" spans="1:1" ht="17.399999999999999" x14ac:dyDescent="0.3">
      <c r="A112" s="88" t="s">
        <v>1071</v>
      </c>
    </row>
    <row r="113" spans="1:1" ht="17.399999999999999" x14ac:dyDescent="0.3">
      <c r="A113" s="83" t="s">
        <v>1072</v>
      </c>
    </row>
    <row r="114" spans="1:1" ht="17.399999999999999" x14ac:dyDescent="0.3">
      <c r="A114" s="80" t="s">
        <v>1073</v>
      </c>
    </row>
    <row r="115" spans="1:1" ht="17.399999999999999" x14ac:dyDescent="0.3">
      <c r="A115" s="83" t="s">
        <v>1074</v>
      </c>
    </row>
    <row r="116" spans="1:1" ht="17.399999999999999" x14ac:dyDescent="0.3">
      <c r="A116" s="83" t="s">
        <v>1075</v>
      </c>
    </row>
    <row r="117" spans="1:1" ht="17.399999999999999" x14ac:dyDescent="0.3">
      <c r="A117" s="80" t="s">
        <v>1076</v>
      </c>
    </row>
    <row r="118" spans="1:1" ht="17.399999999999999" x14ac:dyDescent="0.3">
      <c r="A118" s="83" t="s">
        <v>1077</v>
      </c>
    </row>
    <row r="119" spans="1:1" ht="17.399999999999999" x14ac:dyDescent="0.3">
      <c r="A119" s="83" t="s">
        <v>1078</v>
      </c>
    </row>
    <row r="120" spans="1:1" ht="17.399999999999999" x14ac:dyDescent="0.3">
      <c r="A120" s="83" t="s">
        <v>1079</v>
      </c>
    </row>
    <row r="121" spans="1:1" ht="17.399999999999999" x14ac:dyDescent="0.3">
      <c r="A121" s="88" t="s">
        <v>1080</v>
      </c>
    </row>
    <row r="122" spans="1:1" ht="17.399999999999999" x14ac:dyDescent="0.3">
      <c r="A122" s="80" t="s">
        <v>1081</v>
      </c>
    </row>
    <row r="123" spans="1:1" ht="17.399999999999999" x14ac:dyDescent="0.3">
      <c r="A123" s="80" t="s">
        <v>1082</v>
      </c>
    </row>
    <row r="124" spans="1:1" ht="17.399999999999999" x14ac:dyDescent="0.3">
      <c r="A124" s="83" t="s">
        <v>1083</v>
      </c>
    </row>
    <row r="125" spans="1:1" ht="17.399999999999999" x14ac:dyDescent="0.3">
      <c r="A125" s="83" t="s">
        <v>1084</v>
      </c>
    </row>
    <row r="126" spans="1:1" ht="17.399999999999999" x14ac:dyDescent="0.3">
      <c r="A126" s="83" t="s">
        <v>1085</v>
      </c>
    </row>
    <row r="127" spans="1:1" ht="17.399999999999999" x14ac:dyDescent="0.3">
      <c r="A127" s="83" t="s">
        <v>1086</v>
      </c>
    </row>
    <row r="128" spans="1:1" ht="17.399999999999999" x14ac:dyDescent="0.3">
      <c r="A128" s="83" t="s">
        <v>1087</v>
      </c>
    </row>
    <row r="129" spans="1:1" ht="17.399999999999999" x14ac:dyDescent="0.3">
      <c r="A129" s="88" t="s">
        <v>1088</v>
      </c>
    </row>
    <row r="130" spans="1:1" ht="34.799999999999997" x14ac:dyDescent="0.3">
      <c r="A130" s="83" t="s">
        <v>1089</v>
      </c>
    </row>
    <row r="131" spans="1:1" ht="69.599999999999994" x14ac:dyDescent="0.3">
      <c r="A131" s="83" t="s">
        <v>1090</v>
      </c>
    </row>
    <row r="132" spans="1:1" ht="34.799999999999997" x14ac:dyDescent="0.3">
      <c r="A132" s="83" t="s">
        <v>1091</v>
      </c>
    </row>
    <row r="133" spans="1:1" ht="17.399999999999999" x14ac:dyDescent="0.3">
      <c r="A133" s="88" t="s">
        <v>1092</v>
      </c>
    </row>
    <row r="134" spans="1:1" ht="34.799999999999997" x14ac:dyDescent="0.3">
      <c r="A134" s="80" t="s">
        <v>1093</v>
      </c>
    </row>
    <row r="135" spans="1:1" ht="17.399999999999999" x14ac:dyDescent="0.3">
      <c r="A135" s="80"/>
    </row>
    <row r="136" spans="1:1" ht="18" x14ac:dyDescent="0.3">
      <c r="A136" s="81" t="s">
        <v>1094</v>
      </c>
    </row>
    <row r="137" spans="1:1" ht="17.399999999999999" x14ac:dyDescent="0.3">
      <c r="A137" s="83" t="s">
        <v>1095</v>
      </c>
    </row>
    <row r="138" spans="1:1" ht="34.799999999999997" x14ac:dyDescent="0.3">
      <c r="A138" s="85" t="s">
        <v>1096</v>
      </c>
    </row>
    <row r="139" spans="1:1" ht="34.799999999999997" x14ac:dyDescent="0.3">
      <c r="A139" s="85" t="s">
        <v>1097</v>
      </c>
    </row>
    <row r="140" spans="1:1" ht="17.399999999999999" x14ac:dyDescent="0.3">
      <c r="A140" s="84" t="s">
        <v>1098</v>
      </c>
    </row>
    <row r="141" spans="1:1" ht="17.399999999999999" x14ac:dyDescent="0.3">
      <c r="A141" s="89" t="s">
        <v>1099</v>
      </c>
    </row>
    <row r="142" spans="1:1" ht="34.799999999999997" x14ac:dyDescent="0.35">
      <c r="A142" s="86" t="s">
        <v>1100</v>
      </c>
    </row>
    <row r="143" spans="1:1" ht="17.399999999999999" x14ac:dyDescent="0.3">
      <c r="A143" s="85" t="s">
        <v>1101</v>
      </c>
    </row>
    <row r="144" spans="1:1" ht="17.399999999999999" x14ac:dyDescent="0.3">
      <c r="A144" s="85" t="s">
        <v>1102</v>
      </c>
    </row>
    <row r="145" spans="1:1" ht="17.399999999999999" x14ac:dyDescent="0.3">
      <c r="A145" s="89" t="s">
        <v>1103</v>
      </c>
    </row>
    <row r="146" spans="1:1" ht="17.399999999999999" x14ac:dyDescent="0.3">
      <c r="A146" s="84" t="s">
        <v>1104</v>
      </c>
    </row>
    <row r="147" spans="1:1" ht="17.399999999999999" x14ac:dyDescent="0.3">
      <c r="A147" s="89" t="s">
        <v>1105</v>
      </c>
    </row>
    <row r="148" spans="1:1" ht="17.399999999999999" x14ac:dyDescent="0.3">
      <c r="A148" s="85" t="s">
        <v>1106</v>
      </c>
    </row>
    <row r="149" spans="1:1" ht="17.399999999999999" x14ac:dyDescent="0.3">
      <c r="A149" s="85" t="s">
        <v>1107</v>
      </c>
    </row>
    <row r="150" spans="1:1" ht="17.399999999999999" x14ac:dyDescent="0.3">
      <c r="A150" s="85" t="s">
        <v>1108</v>
      </c>
    </row>
    <row r="151" spans="1:1" ht="34.799999999999997" x14ac:dyDescent="0.3">
      <c r="A151" s="89" t="s">
        <v>1109</v>
      </c>
    </row>
    <row r="152" spans="1:1" ht="17.399999999999999" x14ac:dyDescent="0.3">
      <c r="A152" s="84" t="s">
        <v>1110</v>
      </c>
    </row>
    <row r="153" spans="1:1" ht="17.399999999999999" x14ac:dyDescent="0.3">
      <c r="A153" s="85" t="s">
        <v>1111</v>
      </c>
    </row>
    <row r="154" spans="1:1" ht="17.399999999999999" x14ac:dyDescent="0.3">
      <c r="A154" s="85" t="s">
        <v>1112</v>
      </c>
    </row>
    <row r="155" spans="1:1" ht="17.399999999999999" x14ac:dyDescent="0.3">
      <c r="A155" s="85" t="s">
        <v>1113</v>
      </c>
    </row>
    <row r="156" spans="1:1" ht="17.399999999999999" x14ac:dyDescent="0.3">
      <c r="A156" s="85" t="s">
        <v>1114</v>
      </c>
    </row>
    <row r="157" spans="1:1" ht="34.799999999999997" x14ac:dyDescent="0.3">
      <c r="A157" s="85" t="s">
        <v>1115</v>
      </c>
    </row>
    <row r="158" spans="1:1" ht="34.799999999999997" x14ac:dyDescent="0.3">
      <c r="A158" s="85" t="s">
        <v>1116</v>
      </c>
    </row>
    <row r="159" spans="1:1" ht="17.399999999999999" x14ac:dyDescent="0.3">
      <c r="A159" s="84" t="s">
        <v>1117</v>
      </c>
    </row>
    <row r="160" spans="1:1" ht="34.799999999999997" x14ac:dyDescent="0.3">
      <c r="A160" s="85" t="s">
        <v>1118</v>
      </c>
    </row>
    <row r="161" spans="1:1" ht="34.799999999999997" x14ac:dyDescent="0.3">
      <c r="A161" s="85" t="s">
        <v>1119</v>
      </c>
    </row>
    <row r="162" spans="1:1" ht="17.399999999999999" x14ac:dyDescent="0.3">
      <c r="A162" s="85" t="s">
        <v>1120</v>
      </c>
    </row>
    <row r="163" spans="1:1" ht="17.399999999999999" x14ac:dyDescent="0.3">
      <c r="A163" s="84" t="s">
        <v>1121</v>
      </c>
    </row>
    <row r="164" spans="1:1" ht="34.799999999999997" x14ac:dyDescent="0.35">
      <c r="A164" s="91" t="s">
        <v>1136</v>
      </c>
    </row>
    <row r="165" spans="1:1" ht="34.799999999999997" x14ac:dyDescent="0.3">
      <c r="A165" s="85" t="s">
        <v>1122</v>
      </c>
    </row>
    <row r="166" spans="1:1" ht="17.399999999999999" x14ac:dyDescent="0.3">
      <c r="A166" s="84" t="s">
        <v>1123</v>
      </c>
    </row>
    <row r="167" spans="1:1" ht="17.399999999999999" x14ac:dyDescent="0.3">
      <c r="A167" s="85" t="s">
        <v>1124</v>
      </c>
    </row>
    <row r="168" spans="1:1" ht="17.399999999999999" x14ac:dyDescent="0.3">
      <c r="A168" s="84" t="s">
        <v>1125</v>
      </c>
    </row>
    <row r="169" spans="1:1" ht="17.399999999999999" x14ac:dyDescent="0.35">
      <c r="A169" s="86" t="s">
        <v>1126</v>
      </c>
    </row>
    <row r="170" spans="1:1" ht="17.399999999999999" x14ac:dyDescent="0.35">
      <c r="A170" s="86"/>
    </row>
    <row r="171" spans="1:1" ht="17.399999999999999" x14ac:dyDescent="0.35">
      <c r="A171" s="86"/>
    </row>
    <row r="172" spans="1:1" ht="17.399999999999999" x14ac:dyDescent="0.35">
      <c r="A172" s="86"/>
    </row>
    <row r="173" spans="1:1" ht="17.399999999999999" x14ac:dyDescent="0.35">
      <c r="A173" s="86"/>
    </row>
    <row r="174" spans="1:1" ht="17.399999999999999" x14ac:dyDescent="0.35">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770E-19D1-4858-8F66-8183C8923D12}">
  <sheetPr codeName="Ark3">
    <pageSetUpPr fitToPage="1"/>
  </sheetPr>
  <dimension ref="A4:N30"/>
  <sheetViews>
    <sheetView zoomScale="85" zoomScaleNormal="85" workbookViewId="0">
      <selection activeCell="C9" sqref="C9:D9"/>
    </sheetView>
  </sheetViews>
  <sheetFormatPr defaultColWidth="9.109375" defaultRowHeight="14.4" x14ac:dyDescent="0.3"/>
  <cols>
    <col min="1" max="1" width="4.6640625" style="265" customWidth="1"/>
    <col min="2" max="2" width="7.6640625" style="265" customWidth="1"/>
    <col min="3" max="13" width="15.6640625" style="265" customWidth="1"/>
    <col min="14" max="16384" width="9.109375" style="265"/>
  </cols>
  <sheetData>
    <row r="4" spans="1:13" ht="17.399999999999999" x14ac:dyDescent="0.3">
      <c r="B4" s="173"/>
      <c r="K4" s="295"/>
      <c r="L4" s="296"/>
    </row>
    <row r="5" spans="1:13" x14ac:dyDescent="0.3">
      <c r="B5" s="297" t="s">
        <v>1560</v>
      </c>
    </row>
    <row r="7" spans="1:13" ht="15.6" x14ac:dyDescent="0.3">
      <c r="B7" s="298" t="s">
        <v>1561</v>
      </c>
      <c r="C7" s="271"/>
      <c r="D7" s="271"/>
      <c r="E7" s="271"/>
      <c r="F7" s="271"/>
      <c r="G7" s="271"/>
      <c r="H7" s="271"/>
      <c r="I7" s="271"/>
      <c r="J7" s="271"/>
      <c r="K7" s="271"/>
      <c r="L7" s="271"/>
      <c r="M7" s="271"/>
    </row>
    <row r="8" spans="1:13" ht="3.75" customHeight="1" x14ac:dyDescent="0.3">
      <c r="B8" s="298"/>
      <c r="C8" s="271"/>
      <c r="D8" s="271"/>
      <c r="E8" s="271"/>
      <c r="F8" s="271"/>
      <c r="G8" s="271"/>
      <c r="H8" s="271"/>
      <c r="I8" s="271"/>
      <c r="J8" s="271"/>
      <c r="K8" s="271"/>
      <c r="L8" s="271"/>
      <c r="M8" s="271"/>
    </row>
    <row r="9" spans="1:13" x14ac:dyDescent="0.3">
      <c r="B9" s="299" t="s">
        <v>1381</v>
      </c>
      <c r="C9" s="300"/>
      <c r="D9" s="300"/>
      <c r="E9" s="300"/>
      <c r="F9" s="300"/>
      <c r="G9" s="300"/>
      <c r="H9" s="300"/>
      <c r="I9" s="300"/>
      <c r="J9" s="300"/>
      <c r="K9" s="300"/>
      <c r="L9" s="300"/>
      <c r="M9" s="300"/>
    </row>
    <row r="10" spans="1:13" ht="43.2" x14ac:dyDescent="0.3">
      <c r="A10" s="240"/>
      <c r="B10" s="247"/>
      <c r="C10" s="301" t="s">
        <v>1562</v>
      </c>
      <c r="D10" s="302" t="s">
        <v>1563</v>
      </c>
      <c r="E10" s="302" t="s">
        <v>1564</v>
      </c>
      <c r="F10" s="302" t="s">
        <v>1565</v>
      </c>
      <c r="G10" s="302" t="s">
        <v>1566</v>
      </c>
      <c r="H10" s="302" t="s">
        <v>1567</v>
      </c>
      <c r="I10" s="302" t="s">
        <v>1568</v>
      </c>
      <c r="J10" s="302" t="s">
        <v>885</v>
      </c>
      <c r="K10" s="302" t="s">
        <v>1569</v>
      </c>
      <c r="L10" s="302" t="s">
        <v>97</v>
      </c>
      <c r="M10" s="303" t="s">
        <v>99</v>
      </c>
    </row>
    <row r="11" spans="1:13" x14ac:dyDescent="0.3">
      <c r="A11" s="240"/>
      <c r="B11" s="304" t="s">
        <v>99</v>
      </c>
      <c r="C11" s="305">
        <v>194954</v>
      </c>
      <c r="D11" s="306">
        <v>18667</v>
      </c>
      <c r="E11" s="306">
        <v>100</v>
      </c>
      <c r="F11" s="306">
        <v>2321</v>
      </c>
      <c r="G11" s="306">
        <v>6712</v>
      </c>
      <c r="H11" s="306">
        <v>393</v>
      </c>
      <c r="I11" s="306">
        <v>4286</v>
      </c>
      <c r="J11" s="306">
        <v>13377</v>
      </c>
      <c r="K11" s="306">
        <v>216</v>
      </c>
      <c r="L11" s="306">
        <v>269</v>
      </c>
      <c r="M11" s="307">
        <f>SUM(C11:L11)</f>
        <v>241295</v>
      </c>
    </row>
    <row r="12" spans="1:13" x14ac:dyDescent="0.3">
      <c r="A12" s="240"/>
      <c r="B12" s="308" t="s">
        <v>1570</v>
      </c>
      <c r="C12" s="309">
        <f>C11/$M$11</f>
        <v>0.8079487763940405</v>
      </c>
      <c r="D12" s="309">
        <f t="shared" ref="D12:M12" si="0">D11/$M$11</f>
        <v>7.7361735634803877E-2</v>
      </c>
      <c r="E12" s="309">
        <f t="shared" si="0"/>
        <v>4.144304689280756E-4</v>
      </c>
      <c r="F12" s="309">
        <f t="shared" si="0"/>
        <v>9.6189311838206348E-3</v>
      </c>
      <c r="G12" s="309">
        <f t="shared" si="0"/>
        <v>2.7816573074452434E-2</v>
      </c>
      <c r="H12" s="309">
        <f t="shared" si="0"/>
        <v>1.6287117428873371E-3</v>
      </c>
      <c r="I12" s="309">
        <f t="shared" si="0"/>
        <v>1.7762489898257319E-2</v>
      </c>
      <c r="J12" s="309">
        <f t="shared" si="0"/>
        <v>5.5438363828508669E-2</v>
      </c>
      <c r="K12" s="309">
        <f t="shared" si="0"/>
        <v>8.951698128846433E-4</v>
      </c>
      <c r="L12" s="309">
        <f t="shared" si="0"/>
        <v>1.1148179614165234E-3</v>
      </c>
      <c r="M12" s="309">
        <f t="shared" si="0"/>
        <v>1</v>
      </c>
    </row>
    <row r="13" spans="1:13" x14ac:dyDescent="0.3">
      <c r="A13" s="240"/>
      <c r="B13" s="242"/>
      <c r="C13" s="242"/>
      <c r="D13" s="271"/>
      <c r="E13" s="271"/>
      <c r="F13" s="271"/>
      <c r="G13" s="271"/>
      <c r="H13" s="271"/>
      <c r="I13" s="271"/>
      <c r="J13" s="271"/>
      <c r="K13" s="271"/>
      <c r="L13" s="271"/>
      <c r="M13" s="271"/>
    </row>
    <row r="14" spans="1:13" ht="15.6" x14ac:dyDescent="0.3">
      <c r="A14" s="240"/>
      <c r="B14" s="310" t="s">
        <v>1571</v>
      </c>
      <c r="C14" s="242"/>
      <c r="D14" s="271"/>
      <c r="E14" s="271"/>
      <c r="F14" s="271"/>
      <c r="G14" s="271"/>
      <c r="H14" s="271"/>
      <c r="I14" s="271"/>
      <c r="J14" s="271"/>
      <c r="K14" s="271"/>
      <c r="L14" s="271"/>
      <c r="M14" s="271"/>
    </row>
    <row r="15" spans="1:13" ht="3.75" customHeight="1" x14ac:dyDescent="0.3">
      <c r="A15" s="240"/>
      <c r="B15" s="310"/>
      <c r="C15" s="242"/>
      <c r="D15" s="271"/>
      <c r="E15" s="271"/>
      <c r="F15" s="271"/>
      <c r="G15" s="271"/>
      <c r="H15" s="271"/>
      <c r="I15" s="271"/>
      <c r="J15" s="271"/>
      <c r="K15" s="271"/>
      <c r="L15" s="271"/>
      <c r="M15" s="271"/>
    </row>
    <row r="16" spans="1:13" x14ac:dyDescent="0.3">
      <c r="A16" s="240"/>
      <c r="B16" s="311" t="s">
        <v>1383</v>
      </c>
      <c r="C16" s="312"/>
      <c r="D16" s="300"/>
      <c r="E16" s="300"/>
      <c r="F16" s="300"/>
      <c r="G16" s="300"/>
      <c r="H16" s="300"/>
      <c r="I16" s="300"/>
      <c r="J16" s="300"/>
      <c r="K16" s="300"/>
      <c r="L16" s="300"/>
      <c r="M16" s="300"/>
    </row>
    <row r="17" spans="1:14" ht="43.2" x14ac:dyDescent="0.3">
      <c r="A17" s="240"/>
      <c r="B17" s="247"/>
      <c r="C17" s="301" t="s">
        <v>1562</v>
      </c>
      <c r="D17" s="302" t="s">
        <v>1563</v>
      </c>
      <c r="E17" s="302" t="s">
        <v>1564</v>
      </c>
      <c r="F17" s="302" t="s">
        <v>1565</v>
      </c>
      <c r="G17" s="302" t="s">
        <v>1566</v>
      </c>
      <c r="H17" s="302" t="s">
        <v>1567</v>
      </c>
      <c r="I17" s="302" t="s">
        <v>1568</v>
      </c>
      <c r="J17" s="302" t="s">
        <v>885</v>
      </c>
      <c r="K17" s="302" t="s">
        <v>1569</v>
      </c>
      <c r="L17" s="302" t="s">
        <v>97</v>
      </c>
      <c r="M17" s="303" t="s">
        <v>99</v>
      </c>
    </row>
    <row r="18" spans="1:14" x14ac:dyDescent="0.3">
      <c r="A18" s="240"/>
      <c r="B18" s="304" t="s">
        <v>99</v>
      </c>
      <c r="C18" s="313">
        <v>257.935</v>
      </c>
      <c r="D18" s="314">
        <v>14.507</v>
      </c>
      <c r="E18" s="314">
        <v>0.14499999999999999</v>
      </c>
      <c r="F18" s="314">
        <v>18.544</v>
      </c>
      <c r="G18" s="314">
        <v>22.939</v>
      </c>
      <c r="H18" s="314">
        <v>2.4079999999999999</v>
      </c>
      <c r="I18" s="314">
        <v>34.122999999999998</v>
      </c>
      <c r="J18" s="314">
        <v>42.640999999999998</v>
      </c>
      <c r="K18" s="314">
        <v>1.5249999999999999</v>
      </c>
      <c r="L18" s="314">
        <v>7.4950000000000001</v>
      </c>
      <c r="M18" s="315">
        <f>SUM(C18:L18)</f>
        <v>402.262</v>
      </c>
    </row>
    <row r="19" spans="1:14" x14ac:dyDescent="0.3">
      <c r="A19" s="240"/>
      <c r="B19" s="308" t="s">
        <v>1570</v>
      </c>
      <c r="C19" s="309">
        <f>C18/$M$18</f>
        <v>0.64121144925446605</v>
      </c>
      <c r="D19" s="309">
        <f t="shared" ref="D19:M19" si="1">D18/$M$18</f>
        <v>3.6063560565004898E-2</v>
      </c>
      <c r="E19" s="309">
        <f t="shared" si="1"/>
        <v>3.6046158971018885E-4</v>
      </c>
      <c r="F19" s="309">
        <f t="shared" si="1"/>
        <v>4.6099308410936159E-2</v>
      </c>
      <c r="G19" s="309">
        <f t="shared" si="1"/>
        <v>5.7025023492151883E-2</v>
      </c>
      <c r="H19" s="309">
        <f t="shared" si="1"/>
        <v>5.9861483311871369E-3</v>
      </c>
      <c r="I19" s="309">
        <f t="shared" si="1"/>
        <v>8.4827798797798448E-2</v>
      </c>
      <c r="J19" s="309">
        <f t="shared" si="1"/>
        <v>0.10600305273677355</v>
      </c>
      <c r="K19" s="309">
        <f t="shared" si="1"/>
        <v>3.7910615469519864E-3</v>
      </c>
      <c r="L19" s="309">
        <f t="shared" si="1"/>
        <v>1.8632135275019765E-2</v>
      </c>
      <c r="M19" s="309">
        <f t="shared" si="1"/>
        <v>1</v>
      </c>
    </row>
    <row r="20" spans="1:14" x14ac:dyDescent="0.3">
      <c r="A20" s="240"/>
      <c r="B20" s="242"/>
      <c r="C20" s="242"/>
      <c r="D20" s="271"/>
      <c r="E20" s="271"/>
      <c r="F20" s="271"/>
      <c r="G20" s="271"/>
      <c r="H20" s="271"/>
      <c r="I20" s="271"/>
      <c r="J20" s="271"/>
      <c r="K20" s="271"/>
      <c r="L20" s="271"/>
      <c r="M20" s="271"/>
    </row>
    <row r="21" spans="1:14" ht="15.6" x14ac:dyDescent="0.3">
      <c r="A21" s="240"/>
      <c r="B21" s="310" t="s">
        <v>1572</v>
      </c>
      <c r="C21" s="242"/>
      <c r="D21" s="271"/>
      <c r="E21" s="271"/>
      <c r="F21" s="271"/>
      <c r="G21" s="271"/>
      <c r="H21" s="271"/>
      <c r="I21" s="271"/>
      <c r="J21" s="271"/>
      <c r="K21" s="271"/>
      <c r="L21" s="271"/>
      <c r="M21" s="271"/>
    </row>
    <row r="22" spans="1:14" ht="3.75" customHeight="1" x14ac:dyDescent="0.3">
      <c r="A22" s="240"/>
      <c r="B22" s="310"/>
      <c r="C22" s="242"/>
      <c r="D22" s="271"/>
      <c r="E22" s="271"/>
      <c r="F22" s="271"/>
      <c r="G22" s="271"/>
      <c r="H22" s="271"/>
      <c r="I22" s="271"/>
      <c r="J22" s="271"/>
      <c r="K22" s="271"/>
      <c r="L22" s="271"/>
      <c r="M22" s="271"/>
    </row>
    <row r="23" spans="1:14" x14ac:dyDescent="0.3">
      <c r="A23" s="240"/>
      <c r="B23" s="311" t="s">
        <v>1385</v>
      </c>
      <c r="C23" s="312"/>
      <c r="D23" s="300"/>
      <c r="E23" s="300"/>
      <c r="F23" s="300"/>
      <c r="G23" s="300"/>
      <c r="H23" s="300"/>
      <c r="I23" s="300"/>
      <c r="J23" s="300"/>
      <c r="K23" s="300"/>
      <c r="L23" s="300"/>
      <c r="M23" s="300"/>
    </row>
    <row r="24" spans="1:14" x14ac:dyDescent="0.3">
      <c r="A24" s="240"/>
      <c r="B24" s="242"/>
      <c r="C24" s="316"/>
      <c r="D24" s="271"/>
      <c r="E24" s="271"/>
      <c r="F24" s="271"/>
      <c r="G24" s="271"/>
      <c r="H24" s="271"/>
      <c r="I24" s="271"/>
      <c r="J24" s="271"/>
      <c r="K24" s="271"/>
      <c r="L24" s="271"/>
      <c r="M24" s="271"/>
    </row>
    <row r="25" spans="1:14" x14ac:dyDescent="0.3">
      <c r="A25" s="240"/>
      <c r="B25" s="247"/>
      <c r="C25" s="301" t="s">
        <v>1341</v>
      </c>
      <c r="D25" s="302" t="s">
        <v>1342</v>
      </c>
      <c r="E25" s="302" t="s">
        <v>1343</v>
      </c>
      <c r="F25" s="302" t="s">
        <v>1344</v>
      </c>
      <c r="G25" s="302" t="s">
        <v>1573</v>
      </c>
      <c r="H25" s="302" t="s">
        <v>1345</v>
      </c>
      <c r="I25" s="303" t="s">
        <v>99</v>
      </c>
    </row>
    <row r="26" spans="1:14" x14ac:dyDescent="0.3">
      <c r="A26" s="240"/>
      <c r="B26" s="304" t="s">
        <v>99</v>
      </c>
      <c r="C26" s="313">
        <v>184.23</v>
      </c>
      <c r="D26" s="314">
        <v>116.42700000000001</v>
      </c>
      <c r="E26" s="314">
        <v>51.881</v>
      </c>
      <c r="F26" s="314">
        <v>17.463000000000001</v>
      </c>
      <c r="G26" s="314">
        <v>10.346</v>
      </c>
      <c r="H26" s="314">
        <v>21.914999999999999</v>
      </c>
      <c r="I26" s="315">
        <f>SUM(C26:H26)</f>
        <v>402.26200000000006</v>
      </c>
    </row>
    <row r="27" spans="1:14" x14ac:dyDescent="0.3">
      <c r="A27" s="240"/>
      <c r="B27" s="308" t="s">
        <v>1570</v>
      </c>
      <c r="C27" s="309">
        <f>C26/$I$26</f>
        <v>0.45798509429177992</v>
      </c>
      <c r="D27" s="309">
        <f t="shared" ref="D27:I27" si="2">D26/$I$26</f>
        <v>0.28943076900129766</v>
      </c>
      <c r="E27" s="309">
        <f t="shared" si="2"/>
        <v>0.12897315679830557</v>
      </c>
      <c r="F27" s="309">
        <f t="shared" si="2"/>
        <v>4.3412005111096746E-2</v>
      </c>
      <c r="G27" s="309">
        <f t="shared" si="2"/>
        <v>2.5719555911321475E-2</v>
      </c>
      <c r="H27" s="309">
        <f t="shared" si="2"/>
        <v>5.447941888619854E-2</v>
      </c>
      <c r="I27" s="309">
        <f t="shared" si="2"/>
        <v>1</v>
      </c>
    </row>
    <row r="28" spans="1:14" x14ac:dyDescent="0.3">
      <c r="A28" s="240"/>
      <c r="B28" s="317"/>
      <c r="C28" s="318"/>
      <c r="D28" s="319"/>
      <c r="E28" s="319"/>
      <c r="F28" s="319"/>
      <c r="G28" s="319"/>
      <c r="H28" s="319"/>
      <c r="I28" s="320"/>
    </row>
    <row r="29" spans="1:14" x14ac:dyDescent="0.3">
      <c r="A29" s="240"/>
      <c r="B29" s="240"/>
      <c r="C29" s="240"/>
    </row>
    <row r="30" spans="1:14" x14ac:dyDescent="0.3">
      <c r="N30" s="227" t="s">
        <v>1459</v>
      </c>
    </row>
  </sheetData>
  <hyperlinks>
    <hyperlink ref="N30" location="Contents!A1" display="To Frontpage" xr:uid="{3CD312A6-6699-4720-B970-D7F997B664EE}"/>
  </hyperlinks>
  <pageMargins left="0.70866141732283472" right="0.70866141732283472" top="0.74803149606299213" bottom="0.74803149606299213" header="0.31496062992125984" footer="0.31496062992125984"/>
  <pageSetup paperSize="9" scale="67" orientation="landscape" r:id="rId1"/>
  <headerFooter>
    <oddFooter>&amp;C&amp;1#&amp;"Calibri"&amp;10&amp;K000000Confidential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6A2D-662E-45BC-B0BF-02881DFE5A76}">
  <sheetPr codeName="Ark4">
    <pageSetUpPr fitToPage="1"/>
  </sheetPr>
  <dimension ref="B4:O92"/>
  <sheetViews>
    <sheetView zoomScale="85" zoomScaleNormal="85" workbookViewId="0">
      <selection activeCell="C9" sqref="C9:D9"/>
    </sheetView>
  </sheetViews>
  <sheetFormatPr defaultColWidth="9.109375" defaultRowHeight="14.4" x14ac:dyDescent="0.3"/>
  <cols>
    <col min="1" max="1" width="4.6640625" style="265" customWidth="1"/>
    <col min="2" max="2" width="31" style="265" customWidth="1"/>
    <col min="3" max="12" width="15.6640625" style="265" customWidth="1"/>
    <col min="13" max="13" width="3.44140625" style="265" customWidth="1"/>
    <col min="14" max="16384" width="9.109375" style="265"/>
  </cols>
  <sheetData>
    <row r="4" spans="2:14" x14ac:dyDescent="0.3">
      <c r="B4" s="271"/>
      <c r="C4" s="271"/>
      <c r="D4" s="271"/>
      <c r="E4" s="271"/>
      <c r="F4" s="271"/>
      <c r="G4" s="271"/>
      <c r="H4" s="271"/>
      <c r="I4" s="271"/>
      <c r="J4" s="271"/>
      <c r="K4" s="271"/>
      <c r="L4" s="271"/>
    </row>
    <row r="5" spans="2:14" ht="15.6" x14ac:dyDescent="0.3">
      <c r="B5" s="298" t="s">
        <v>1574</v>
      </c>
      <c r="C5" s="271"/>
      <c r="D5" s="271"/>
      <c r="E5" s="271"/>
      <c r="F5" s="271"/>
      <c r="G5" s="271"/>
      <c r="H5" s="271"/>
      <c r="I5" s="271"/>
      <c r="J5" s="271"/>
      <c r="K5" s="271"/>
      <c r="L5" s="271"/>
    </row>
    <row r="6" spans="2:14" ht="3.75" customHeight="1" x14ac:dyDescent="0.3">
      <c r="B6" s="298"/>
      <c r="C6" s="271"/>
      <c r="D6" s="271"/>
      <c r="E6" s="271"/>
      <c r="F6" s="271"/>
      <c r="G6" s="271"/>
      <c r="H6" s="271"/>
      <c r="I6" s="271"/>
      <c r="J6" s="271"/>
      <c r="K6" s="271"/>
      <c r="L6" s="271"/>
    </row>
    <row r="7" spans="2:14" x14ac:dyDescent="0.3">
      <c r="B7" s="321" t="s">
        <v>1387</v>
      </c>
      <c r="C7" s="321"/>
      <c r="D7" s="322"/>
      <c r="E7" s="323"/>
      <c r="F7" s="323"/>
      <c r="G7" s="323"/>
      <c r="H7" s="323"/>
      <c r="I7" s="323"/>
      <c r="J7" s="323"/>
      <c r="K7" s="324"/>
      <c r="L7" s="324"/>
      <c r="M7" s="242"/>
      <c r="N7" s="325"/>
    </row>
    <row r="8" spans="2:14" x14ac:dyDescent="0.3">
      <c r="B8" s="326"/>
      <c r="C8" s="476" t="s">
        <v>1575</v>
      </c>
      <c r="D8" s="476"/>
      <c r="E8" s="476"/>
      <c r="F8" s="476"/>
      <c r="G8" s="476"/>
      <c r="H8" s="476"/>
      <c r="I8" s="476"/>
      <c r="J8" s="476"/>
      <c r="K8" s="476"/>
      <c r="L8" s="476"/>
      <c r="M8" s="240"/>
      <c r="N8" s="242"/>
    </row>
    <row r="9" spans="2:14" x14ac:dyDescent="0.3">
      <c r="B9" s="326"/>
      <c r="C9" s="327" t="s">
        <v>1576</v>
      </c>
      <c r="D9" s="327" t="s">
        <v>1577</v>
      </c>
      <c r="E9" s="327" t="s">
        <v>1578</v>
      </c>
      <c r="F9" s="327" t="s">
        <v>1579</v>
      </c>
      <c r="G9" s="327" t="s">
        <v>1580</v>
      </c>
      <c r="H9" s="327" t="s">
        <v>1581</v>
      </c>
      <c r="I9" s="327" t="s">
        <v>1582</v>
      </c>
      <c r="J9" s="327" t="s">
        <v>1583</v>
      </c>
      <c r="K9" s="327" t="s">
        <v>1584</v>
      </c>
      <c r="L9" s="327" t="s">
        <v>1585</v>
      </c>
      <c r="M9" s="240"/>
      <c r="N9" s="328"/>
    </row>
    <row r="10" spans="2:14" x14ac:dyDescent="0.3">
      <c r="C10" s="329"/>
      <c r="D10" s="329"/>
      <c r="E10" s="329"/>
      <c r="F10" s="329"/>
      <c r="G10" s="329"/>
      <c r="H10" s="329"/>
      <c r="I10" s="329"/>
      <c r="J10" s="329"/>
      <c r="K10" s="329"/>
      <c r="L10" s="329"/>
      <c r="M10" s="240"/>
      <c r="N10" s="242"/>
    </row>
    <row r="11" spans="2:14" x14ac:dyDescent="0.3">
      <c r="B11" s="330" t="s">
        <v>1562</v>
      </c>
      <c r="C11" s="331">
        <v>81.73</v>
      </c>
      <c r="D11" s="331">
        <v>81.409000000000006</v>
      </c>
      <c r="E11" s="331">
        <v>61.494</v>
      </c>
      <c r="F11" s="331">
        <v>18.998999999999999</v>
      </c>
      <c r="G11" s="331">
        <v>10.795</v>
      </c>
      <c r="H11" s="331">
        <v>1.4430000000000001</v>
      </c>
      <c r="I11" s="331">
        <v>0.67800000000000005</v>
      </c>
      <c r="J11" s="331">
        <v>0.42899999999999999</v>
      </c>
      <c r="K11" s="331">
        <v>0.28999999999999998</v>
      </c>
      <c r="L11" s="331">
        <v>0.66900000000000004</v>
      </c>
      <c r="M11" s="240"/>
      <c r="N11" s="332"/>
    </row>
    <row r="12" spans="2:14" x14ac:dyDescent="0.3">
      <c r="B12" s="330" t="s">
        <v>1563</v>
      </c>
      <c r="C12" s="331">
        <v>5.4669999999999996</v>
      </c>
      <c r="D12" s="331">
        <v>4.96</v>
      </c>
      <c r="E12" s="331">
        <v>3.2309999999999999</v>
      </c>
      <c r="F12" s="331">
        <v>0.628</v>
      </c>
      <c r="G12" s="331">
        <v>0.16800000000000001</v>
      </c>
      <c r="H12" s="331">
        <v>1.6E-2</v>
      </c>
      <c r="I12" s="331">
        <v>1.0999999999999999E-2</v>
      </c>
      <c r="J12" s="331">
        <v>7.0000000000000001E-3</v>
      </c>
      <c r="K12" s="331">
        <v>5.0000000000000001E-3</v>
      </c>
      <c r="L12" s="331">
        <v>1.2999999999999999E-2</v>
      </c>
      <c r="M12" s="240"/>
      <c r="N12" s="332"/>
    </row>
    <row r="13" spans="2:14" x14ac:dyDescent="0.3">
      <c r="B13" s="330" t="s">
        <v>1564</v>
      </c>
      <c r="C13" s="331">
        <v>4.7E-2</v>
      </c>
      <c r="D13" s="331">
        <v>5.8999999999999997E-2</v>
      </c>
      <c r="E13" s="331">
        <v>3.1E-2</v>
      </c>
      <c r="F13" s="331">
        <v>7.0000000000000001E-3</v>
      </c>
      <c r="G13" s="331">
        <v>1E-3</v>
      </c>
      <c r="H13" s="331">
        <v>0</v>
      </c>
      <c r="I13" s="331">
        <v>0</v>
      </c>
      <c r="J13" s="331">
        <v>0</v>
      </c>
      <c r="K13" s="331">
        <v>0</v>
      </c>
      <c r="L13" s="331">
        <v>0</v>
      </c>
      <c r="M13" s="240"/>
      <c r="N13" s="332"/>
    </row>
    <row r="14" spans="2:14" x14ac:dyDescent="0.3">
      <c r="B14" s="330" t="s">
        <v>1565</v>
      </c>
      <c r="C14" s="331">
        <v>8.91</v>
      </c>
      <c r="D14" s="331">
        <v>4.8940000000000001</v>
      </c>
      <c r="E14" s="331">
        <v>2.9510000000000001</v>
      </c>
      <c r="F14" s="331">
        <v>1.02</v>
      </c>
      <c r="G14" s="331">
        <v>0.57199999999999995</v>
      </c>
      <c r="H14" s="331">
        <v>0.09</v>
      </c>
      <c r="I14" s="331">
        <v>5.0999999999999997E-2</v>
      </c>
      <c r="J14" s="331">
        <v>2.8000000000000001E-2</v>
      </c>
      <c r="K14" s="331">
        <v>1.0999999999999999E-2</v>
      </c>
      <c r="L14" s="331">
        <v>1.7000000000000001E-2</v>
      </c>
      <c r="M14" s="240"/>
      <c r="N14" s="332"/>
    </row>
    <row r="15" spans="2:14" x14ac:dyDescent="0.3">
      <c r="B15" s="330" t="s">
        <v>1566</v>
      </c>
      <c r="C15" s="331">
        <v>7.8380000000000001</v>
      </c>
      <c r="D15" s="331">
        <v>7.165</v>
      </c>
      <c r="E15" s="331">
        <v>5.4020000000000001</v>
      </c>
      <c r="F15" s="331">
        <v>1.627</v>
      </c>
      <c r="G15" s="331">
        <v>0.58799999999999997</v>
      </c>
      <c r="H15" s="331">
        <v>7.8E-2</v>
      </c>
      <c r="I15" s="331">
        <v>5.7000000000000002E-2</v>
      </c>
      <c r="J15" s="331">
        <v>1.4999999999999999E-2</v>
      </c>
      <c r="K15" s="331">
        <v>0.01</v>
      </c>
      <c r="L15" s="331">
        <v>0.16</v>
      </c>
      <c r="M15" s="240"/>
      <c r="N15" s="332"/>
    </row>
    <row r="16" spans="2:14" ht="28.8" x14ac:dyDescent="0.3">
      <c r="B16" s="330" t="s">
        <v>1567</v>
      </c>
      <c r="C16" s="331">
        <v>1.048</v>
      </c>
      <c r="D16" s="331">
        <v>0.89600000000000002</v>
      </c>
      <c r="E16" s="331">
        <v>0.41399999999999998</v>
      </c>
      <c r="F16" s="331">
        <v>3.9E-2</v>
      </c>
      <c r="G16" s="331">
        <v>3.0000000000000001E-3</v>
      </c>
      <c r="H16" s="331">
        <v>1E-3</v>
      </c>
      <c r="I16" s="331">
        <v>1E-3</v>
      </c>
      <c r="J16" s="331">
        <v>1E-3</v>
      </c>
      <c r="K16" s="331">
        <v>1E-3</v>
      </c>
      <c r="L16" s="331">
        <v>6.0000000000000001E-3</v>
      </c>
      <c r="M16" s="240"/>
      <c r="N16" s="332"/>
    </row>
    <row r="17" spans="2:14" x14ac:dyDescent="0.3">
      <c r="B17" s="330" t="s">
        <v>1568</v>
      </c>
      <c r="C17" s="331">
        <v>13.750999999999999</v>
      </c>
      <c r="D17" s="331">
        <v>12.302</v>
      </c>
      <c r="E17" s="331">
        <v>7.0860000000000003</v>
      </c>
      <c r="F17" s="331">
        <v>0.66100000000000003</v>
      </c>
      <c r="G17" s="331">
        <v>0.11700000000000001</v>
      </c>
      <c r="H17" s="331">
        <v>3.1E-2</v>
      </c>
      <c r="I17" s="331">
        <v>2.4E-2</v>
      </c>
      <c r="J17" s="331">
        <v>2.4E-2</v>
      </c>
      <c r="K17" s="331">
        <v>2.1000000000000001E-2</v>
      </c>
      <c r="L17" s="331">
        <v>0.106</v>
      </c>
      <c r="M17" s="240"/>
      <c r="N17" s="332"/>
    </row>
    <row r="18" spans="2:14" x14ac:dyDescent="0.3">
      <c r="B18" s="330" t="s">
        <v>1586</v>
      </c>
      <c r="C18" s="331">
        <v>14.561</v>
      </c>
      <c r="D18" s="331">
        <v>14.118</v>
      </c>
      <c r="E18" s="331">
        <v>10.683</v>
      </c>
      <c r="F18" s="331">
        <v>1.907</v>
      </c>
      <c r="G18" s="331">
        <v>0.76700000000000002</v>
      </c>
      <c r="H18" s="331">
        <v>0.2</v>
      </c>
      <c r="I18" s="331">
        <v>0.13100000000000001</v>
      </c>
      <c r="J18" s="331">
        <v>9.5000000000000001E-2</v>
      </c>
      <c r="K18" s="331">
        <v>5.1999999999999998E-2</v>
      </c>
      <c r="L18" s="331">
        <v>0.128</v>
      </c>
      <c r="M18" s="240"/>
      <c r="N18" s="332"/>
    </row>
    <row r="19" spans="2:14" ht="28.8" x14ac:dyDescent="0.3">
      <c r="B19" s="330" t="s">
        <v>1587</v>
      </c>
      <c r="C19" s="331">
        <v>0.70299999999999996</v>
      </c>
      <c r="D19" s="331">
        <v>0.52500000000000002</v>
      </c>
      <c r="E19" s="331">
        <v>0.26300000000000001</v>
      </c>
      <c r="F19" s="331">
        <v>0.03</v>
      </c>
      <c r="G19" s="331">
        <v>3.0000000000000001E-3</v>
      </c>
      <c r="H19" s="331">
        <v>0</v>
      </c>
      <c r="I19" s="331">
        <v>0</v>
      </c>
      <c r="J19" s="331">
        <v>0</v>
      </c>
      <c r="K19" s="331">
        <v>0</v>
      </c>
      <c r="L19" s="331">
        <v>1E-3</v>
      </c>
      <c r="M19" s="240"/>
      <c r="N19" s="332"/>
    </row>
    <row r="20" spans="2:14" x14ac:dyDescent="0.3">
      <c r="B20" s="330" t="s">
        <v>97</v>
      </c>
      <c r="C20" s="331">
        <v>4.0579999999999998</v>
      </c>
      <c r="D20" s="331">
        <v>2.3370000000000002</v>
      </c>
      <c r="E20" s="331">
        <v>1.0009999999999999</v>
      </c>
      <c r="F20" s="331">
        <v>8.9999999999999993E-3</v>
      </c>
      <c r="G20" s="331">
        <v>4.0000000000000001E-3</v>
      </c>
      <c r="H20" s="331">
        <v>2E-3</v>
      </c>
      <c r="I20" s="331">
        <v>2E-3</v>
      </c>
      <c r="J20" s="331">
        <v>1E-3</v>
      </c>
      <c r="K20" s="331">
        <v>0</v>
      </c>
      <c r="L20" s="331">
        <v>8.1000000000000003E-2</v>
      </c>
      <c r="M20" s="240"/>
      <c r="N20" s="332"/>
    </row>
    <row r="21" spans="2:14" x14ac:dyDescent="0.3">
      <c r="C21" s="331"/>
      <c r="D21" s="331"/>
      <c r="E21" s="331"/>
      <c r="F21" s="331"/>
      <c r="G21" s="331"/>
      <c r="H21" s="331"/>
      <c r="I21" s="331"/>
      <c r="J21" s="331"/>
      <c r="K21" s="331"/>
      <c r="L21" s="331"/>
      <c r="M21" s="240"/>
      <c r="N21" s="242"/>
    </row>
    <row r="22" spans="2:14" x14ac:dyDescent="0.3">
      <c r="B22" s="333" t="s">
        <v>99</v>
      </c>
      <c r="C22" s="334">
        <v>138.11199999999999</v>
      </c>
      <c r="D22" s="334">
        <v>128.66499999999999</v>
      </c>
      <c r="E22" s="334">
        <v>92.555999999999997</v>
      </c>
      <c r="F22" s="334">
        <v>24.925999999999998</v>
      </c>
      <c r="G22" s="334">
        <v>13.018000000000001</v>
      </c>
      <c r="H22" s="334">
        <v>1.8620000000000001</v>
      </c>
      <c r="I22" s="334">
        <v>0.95399999999999996</v>
      </c>
      <c r="J22" s="334">
        <v>0.6</v>
      </c>
      <c r="K22" s="334">
        <v>0.39100000000000001</v>
      </c>
      <c r="L22" s="334">
        <v>1.179</v>
      </c>
      <c r="M22" s="240"/>
      <c r="N22" s="335"/>
    </row>
    <row r="23" spans="2:14" x14ac:dyDescent="0.3">
      <c r="M23" s="240"/>
      <c r="N23" s="242"/>
    </row>
    <row r="24" spans="2:14" x14ac:dyDescent="0.3">
      <c r="M24" s="240"/>
      <c r="N24" s="242"/>
    </row>
    <row r="25" spans="2:14" x14ac:dyDescent="0.3">
      <c r="M25" s="240"/>
      <c r="N25" s="242"/>
    </row>
    <row r="26" spans="2:14" x14ac:dyDescent="0.3">
      <c r="M26" s="240"/>
      <c r="N26" s="242"/>
    </row>
    <row r="27" spans="2:14" ht="15.6" x14ac:dyDescent="0.3">
      <c r="B27" s="298" t="s">
        <v>1588</v>
      </c>
      <c r="C27" s="271"/>
      <c r="D27" s="271"/>
      <c r="E27" s="271"/>
      <c r="F27" s="271"/>
      <c r="G27" s="271"/>
      <c r="H27" s="271"/>
      <c r="I27" s="271"/>
      <c r="J27" s="271"/>
      <c r="K27" s="271"/>
      <c r="L27" s="271"/>
      <c r="M27" s="240"/>
      <c r="N27" s="242"/>
    </row>
    <row r="28" spans="2:14" ht="3.75" customHeight="1" x14ac:dyDescent="0.3">
      <c r="B28" s="298"/>
      <c r="C28" s="271"/>
      <c r="D28" s="271"/>
      <c r="E28" s="271"/>
      <c r="F28" s="271"/>
      <c r="G28" s="271"/>
      <c r="H28" s="271"/>
      <c r="I28" s="271"/>
      <c r="J28" s="271"/>
      <c r="K28" s="271"/>
      <c r="L28" s="271"/>
      <c r="M28" s="240"/>
      <c r="N28" s="242"/>
    </row>
    <row r="29" spans="2:14" x14ac:dyDescent="0.3">
      <c r="B29" s="336" t="s">
        <v>1589</v>
      </c>
      <c r="C29" s="322"/>
      <c r="D29" s="324"/>
      <c r="E29" s="324"/>
      <c r="F29" s="324"/>
      <c r="G29" s="324"/>
      <c r="H29" s="324"/>
      <c r="I29" s="324"/>
      <c r="J29" s="324"/>
      <c r="K29" s="324"/>
      <c r="L29" s="324"/>
      <c r="M29" s="240"/>
      <c r="N29" s="242"/>
    </row>
    <row r="30" spans="2:14" x14ac:dyDescent="0.3">
      <c r="B30" s="326"/>
      <c r="C30" s="476" t="s">
        <v>1575</v>
      </c>
      <c r="D30" s="476"/>
      <c r="E30" s="476"/>
      <c r="F30" s="476"/>
      <c r="G30" s="476"/>
      <c r="H30" s="476"/>
      <c r="I30" s="476"/>
      <c r="J30" s="476"/>
      <c r="K30" s="476"/>
      <c r="L30" s="476"/>
      <c r="M30" s="240"/>
      <c r="N30" s="242"/>
    </row>
    <row r="31" spans="2:14" x14ac:dyDescent="0.3">
      <c r="B31" s="326"/>
      <c r="C31" s="327" t="s">
        <v>1576</v>
      </c>
      <c r="D31" s="327" t="s">
        <v>1577</v>
      </c>
      <c r="E31" s="327" t="s">
        <v>1578</v>
      </c>
      <c r="F31" s="327" t="s">
        <v>1579</v>
      </c>
      <c r="G31" s="327" t="s">
        <v>1580</v>
      </c>
      <c r="H31" s="327" t="s">
        <v>1581</v>
      </c>
      <c r="I31" s="327" t="s">
        <v>1582</v>
      </c>
      <c r="J31" s="327" t="s">
        <v>1583</v>
      </c>
      <c r="K31" s="327" t="s">
        <v>1584</v>
      </c>
      <c r="L31" s="327" t="s">
        <v>1585</v>
      </c>
      <c r="M31" s="240"/>
      <c r="N31" s="328"/>
    </row>
    <row r="32" spans="2:14" x14ac:dyDescent="0.3">
      <c r="C32" s="329"/>
      <c r="D32" s="329"/>
      <c r="E32" s="329"/>
      <c r="F32" s="329"/>
      <c r="G32" s="329"/>
      <c r="H32" s="329"/>
      <c r="I32" s="329"/>
      <c r="J32" s="329"/>
      <c r="K32" s="329"/>
      <c r="L32" s="329"/>
      <c r="M32" s="240"/>
      <c r="N32" s="242"/>
    </row>
    <row r="33" spans="2:14" x14ac:dyDescent="0.3">
      <c r="B33" s="330" t="s">
        <v>1562</v>
      </c>
      <c r="C33" s="337">
        <v>0.31685999999999998</v>
      </c>
      <c r="D33" s="337">
        <v>0.31562000000000001</v>
      </c>
      <c r="E33" s="337">
        <v>0.23841000000000001</v>
      </c>
      <c r="F33" s="337">
        <v>7.3660000000000003E-2</v>
      </c>
      <c r="G33" s="337">
        <v>4.1849999999999998E-2</v>
      </c>
      <c r="H33" s="337">
        <v>5.5999999999999999E-3</v>
      </c>
      <c r="I33" s="337">
        <v>2.63E-3</v>
      </c>
      <c r="J33" s="337">
        <v>1.66E-3</v>
      </c>
      <c r="K33" s="337">
        <v>1.1299999999999999E-3</v>
      </c>
      <c r="L33" s="337">
        <v>2.5899999999999999E-3</v>
      </c>
      <c r="M33" s="240"/>
      <c r="N33" s="332"/>
    </row>
    <row r="34" spans="2:14" x14ac:dyDescent="0.3">
      <c r="B34" s="330" t="s">
        <v>1563</v>
      </c>
      <c r="C34" s="337">
        <v>0.37689</v>
      </c>
      <c r="D34" s="337">
        <v>0.34189999999999998</v>
      </c>
      <c r="E34" s="337">
        <v>0.22273000000000001</v>
      </c>
      <c r="F34" s="337">
        <v>4.3290000000000002E-2</v>
      </c>
      <c r="G34" s="337">
        <v>1.1560000000000001E-2</v>
      </c>
      <c r="H34" s="337">
        <v>1.1299999999999999E-3</v>
      </c>
      <c r="I34" s="337">
        <v>7.5000000000000002E-4</v>
      </c>
      <c r="J34" s="337">
        <v>5.1000000000000004E-4</v>
      </c>
      <c r="K34" s="337">
        <v>3.6999999999999999E-4</v>
      </c>
      <c r="L34" s="337">
        <v>8.8999999999999995E-4</v>
      </c>
      <c r="M34" s="240"/>
      <c r="N34" s="332"/>
    </row>
    <row r="35" spans="2:14" x14ac:dyDescent="0.3">
      <c r="B35" s="330" t="s">
        <v>1564</v>
      </c>
      <c r="C35" s="337">
        <v>0.32341999999999999</v>
      </c>
      <c r="D35" s="337">
        <v>0.40688000000000002</v>
      </c>
      <c r="E35" s="337">
        <v>0.21529999999999999</v>
      </c>
      <c r="F35" s="337">
        <v>4.5069999999999999E-2</v>
      </c>
      <c r="G35" s="337">
        <v>9.0699999999999999E-3</v>
      </c>
      <c r="H35" s="337">
        <v>2.5999999999999998E-4</v>
      </c>
      <c r="I35" s="337">
        <v>0</v>
      </c>
      <c r="J35" s="337">
        <v>0</v>
      </c>
      <c r="K35" s="337">
        <v>0</v>
      </c>
      <c r="L35" s="337">
        <v>0</v>
      </c>
      <c r="M35" s="240"/>
      <c r="N35" s="332"/>
    </row>
    <row r="36" spans="2:14" x14ac:dyDescent="0.3">
      <c r="B36" s="330" t="s">
        <v>1565</v>
      </c>
      <c r="C36" s="337">
        <v>0.48048000000000002</v>
      </c>
      <c r="D36" s="337">
        <v>0.26390999999999998</v>
      </c>
      <c r="E36" s="337">
        <v>0.15914</v>
      </c>
      <c r="F36" s="337">
        <v>5.4989999999999997E-2</v>
      </c>
      <c r="G36" s="337">
        <v>3.0859999999999999E-2</v>
      </c>
      <c r="H36" s="337">
        <v>4.8700000000000002E-3</v>
      </c>
      <c r="I36" s="337">
        <v>2.7299999999999998E-3</v>
      </c>
      <c r="J36" s="337">
        <v>1.5E-3</v>
      </c>
      <c r="K36" s="337">
        <v>6.0999999999999997E-4</v>
      </c>
      <c r="L36" s="337">
        <v>9.1E-4</v>
      </c>
      <c r="M36" s="240"/>
      <c r="N36" s="332"/>
    </row>
    <row r="37" spans="2:14" x14ac:dyDescent="0.3">
      <c r="B37" s="330" t="s">
        <v>1566</v>
      </c>
      <c r="C37" s="337">
        <v>0.34166999999999997</v>
      </c>
      <c r="D37" s="337">
        <v>0.31233</v>
      </c>
      <c r="E37" s="337">
        <v>0.23549</v>
      </c>
      <c r="F37" s="337">
        <v>7.0919999999999997E-2</v>
      </c>
      <c r="G37" s="337">
        <v>2.5649999999999999E-2</v>
      </c>
      <c r="H37" s="337">
        <v>3.3899999999999998E-3</v>
      </c>
      <c r="I37" s="337">
        <v>2.47E-3</v>
      </c>
      <c r="J37" s="337">
        <v>6.7000000000000002E-4</v>
      </c>
      <c r="K37" s="337">
        <v>4.4999999999999999E-4</v>
      </c>
      <c r="L37" s="337">
        <v>6.96E-3</v>
      </c>
      <c r="M37" s="240"/>
      <c r="N37" s="332"/>
    </row>
    <row r="38" spans="2:14" ht="28.8" x14ac:dyDescent="0.3">
      <c r="B38" s="330" t="s">
        <v>1567</v>
      </c>
      <c r="C38" s="337">
        <v>0.43493999999999999</v>
      </c>
      <c r="D38" s="337">
        <v>0.37215999999999999</v>
      </c>
      <c r="E38" s="337">
        <v>0.17199999999999999</v>
      </c>
      <c r="F38" s="337">
        <v>1.601E-2</v>
      </c>
      <c r="G38" s="337">
        <v>1.1000000000000001E-3</v>
      </c>
      <c r="H38" s="337">
        <v>5.5000000000000003E-4</v>
      </c>
      <c r="I38" s="337">
        <v>4.8000000000000001E-4</v>
      </c>
      <c r="J38" s="337">
        <v>2.2000000000000001E-4</v>
      </c>
      <c r="K38" s="337">
        <v>2.2000000000000001E-4</v>
      </c>
      <c r="L38" s="337">
        <v>2.31E-3</v>
      </c>
      <c r="M38" s="240"/>
      <c r="N38" s="332"/>
    </row>
    <row r="39" spans="2:14" x14ac:dyDescent="0.3">
      <c r="B39" s="330" t="s">
        <v>1568</v>
      </c>
      <c r="C39" s="337">
        <v>0.40298</v>
      </c>
      <c r="D39" s="337">
        <v>0.36053000000000002</v>
      </c>
      <c r="E39" s="337">
        <v>0.20766000000000001</v>
      </c>
      <c r="F39" s="337">
        <v>1.9369999999999998E-2</v>
      </c>
      <c r="G39" s="337">
        <v>3.4299999999999999E-3</v>
      </c>
      <c r="H39" s="337">
        <v>8.9999999999999998E-4</v>
      </c>
      <c r="I39" s="337">
        <v>7.2000000000000005E-4</v>
      </c>
      <c r="J39" s="337">
        <v>6.8999999999999997E-4</v>
      </c>
      <c r="K39" s="337">
        <v>6.2E-4</v>
      </c>
      <c r="L39" s="337">
        <v>3.0999999999999999E-3</v>
      </c>
      <c r="M39" s="240"/>
      <c r="N39" s="332"/>
    </row>
    <row r="40" spans="2:14" x14ac:dyDescent="0.3">
      <c r="B40" s="330" t="s">
        <v>1586</v>
      </c>
      <c r="C40" s="337">
        <v>0.34145999999999999</v>
      </c>
      <c r="D40" s="337">
        <v>0.33109</v>
      </c>
      <c r="E40" s="337">
        <v>0.25052000000000002</v>
      </c>
      <c r="F40" s="337">
        <v>4.4729999999999999E-2</v>
      </c>
      <c r="G40" s="337">
        <v>1.7999999999999999E-2</v>
      </c>
      <c r="H40" s="337">
        <v>4.7000000000000002E-3</v>
      </c>
      <c r="I40" s="337">
        <v>3.0599999999999998E-3</v>
      </c>
      <c r="J40" s="337">
        <v>2.2200000000000002E-3</v>
      </c>
      <c r="K40" s="337">
        <v>1.23E-3</v>
      </c>
      <c r="L40" s="337">
        <v>2.99E-3</v>
      </c>
      <c r="M40" s="240"/>
      <c r="N40" s="332"/>
    </row>
    <row r="41" spans="2:14" ht="28.8" x14ac:dyDescent="0.3">
      <c r="B41" s="330" t="s">
        <v>1587</v>
      </c>
      <c r="C41" s="337">
        <v>0.46111000000000002</v>
      </c>
      <c r="D41" s="337">
        <v>0.34419</v>
      </c>
      <c r="E41" s="337">
        <v>0.17213999999999999</v>
      </c>
      <c r="F41" s="337">
        <v>1.9730000000000001E-2</v>
      </c>
      <c r="G41" s="337">
        <v>1.7600000000000001E-3</v>
      </c>
      <c r="H41" s="337">
        <v>5.0000000000000002E-5</v>
      </c>
      <c r="I41" s="337">
        <v>5.0000000000000002E-5</v>
      </c>
      <c r="J41" s="337">
        <v>3.0000000000000001E-5</v>
      </c>
      <c r="K41" s="337">
        <v>0</v>
      </c>
      <c r="L41" s="337">
        <v>9.3999999999999997E-4</v>
      </c>
      <c r="M41" s="240"/>
      <c r="N41" s="332"/>
    </row>
    <row r="42" spans="2:14" x14ac:dyDescent="0.3">
      <c r="B42" s="330" t="s">
        <v>97</v>
      </c>
      <c r="C42" s="337">
        <v>0.54142999999999997</v>
      </c>
      <c r="D42" s="337">
        <v>0.31180000000000002</v>
      </c>
      <c r="E42" s="337">
        <v>0.13361999999999999</v>
      </c>
      <c r="F42" s="337">
        <v>1.16E-3</v>
      </c>
      <c r="G42" s="337">
        <v>5.4000000000000001E-4</v>
      </c>
      <c r="H42" s="337">
        <v>2.7E-4</v>
      </c>
      <c r="I42" s="337">
        <v>2.7E-4</v>
      </c>
      <c r="J42" s="337">
        <v>1.6000000000000001E-4</v>
      </c>
      <c r="K42" s="337">
        <v>1.0000000000000001E-5</v>
      </c>
      <c r="L42" s="337">
        <v>1.0749999999999999E-2</v>
      </c>
      <c r="M42" s="240"/>
      <c r="N42" s="332"/>
    </row>
    <row r="43" spans="2:14" x14ac:dyDescent="0.3">
      <c r="C43" s="338"/>
      <c r="D43" s="338"/>
      <c r="E43" s="338"/>
      <c r="F43" s="338"/>
      <c r="G43" s="338"/>
      <c r="H43" s="338"/>
      <c r="I43" s="338"/>
      <c r="J43" s="338"/>
      <c r="K43" s="338"/>
      <c r="L43" s="338"/>
      <c r="M43" s="240"/>
      <c r="N43" s="242"/>
    </row>
    <row r="44" spans="2:14" x14ac:dyDescent="0.3">
      <c r="B44" s="333" t="s">
        <v>99</v>
      </c>
      <c r="C44" s="339">
        <v>0.34333999999999998</v>
      </c>
      <c r="D44" s="339">
        <v>0.31985000000000002</v>
      </c>
      <c r="E44" s="339">
        <v>0.23008999999999999</v>
      </c>
      <c r="F44" s="339">
        <v>6.1960000000000001E-2</v>
      </c>
      <c r="G44" s="339">
        <v>3.236E-2</v>
      </c>
      <c r="H44" s="339">
        <v>4.6299999999999996E-3</v>
      </c>
      <c r="I44" s="339">
        <v>2.3700000000000001E-3</v>
      </c>
      <c r="J44" s="339">
        <v>1.49E-3</v>
      </c>
      <c r="K44" s="339">
        <v>9.7000000000000005E-4</v>
      </c>
      <c r="L44" s="339">
        <v>2.9299999999999999E-3</v>
      </c>
      <c r="M44" s="240"/>
      <c r="N44" s="335"/>
    </row>
    <row r="45" spans="2:14" x14ac:dyDescent="0.3">
      <c r="M45" s="240"/>
      <c r="N45" s="242"/>
    </row>
    <row r="46" spans="2:14" x14ac:dyDescent="0.3">
      <c r="M46" s="240"/>
      <c r="N46" s="240"/>
    </row>
    <row r="47" spans="2:14" x14ac:dyDescent="0.3">
      <c r="M47" s="240"/>
      <c r="N47" s="240"/>
    </row>
    <row r="49" spans="2:15" ht="15.6" x14ac:dyDescent="0.3">
      <c r="B49" s="298" t="s">
        <v>1590</v>
      </c>
      <c r="C49" s="271"/>
      <c r="D49" s="271"/>
      <c r="E49" s="271"/>
      <c r="F49" s="271"/>
      <c r="G49" s="271"/>
      <c r="H49" s="271"/>
      <c r="I49" s="271"/>
      <c r="J49" s="271"/>
      <c r="K49" s="271"/>
      <c r="L49" s="271"/>
    </row>
    <row r="50" spans="2:15" ht="3.75" customHeight="1" x14ac:dyDescent="0.3">
      <c r="B50" s="298"/>
      <c r="C50" s="271"/>
      <c r="D50" s="271"/>
      <c r="E50" s="271"/>
      <c r="F50" s="271"/>
      <c r="G50" s="271"/>
      <c r="H50" s="271"/>
      <c r="I50" s="271"/>
      <c r="J50" s="271"/>
      <c r="K50" s="271"/>
      <c r="L50" s="271"/>
    </row>
    <row r="51" spans="2:15" x14ac:dyDescent="0.3">
      <c r="B51" s="336" t="s">
        <v>1391</v>
      </c>
      <c r="C51" s="322"/>
      <c r="D51" s="322"/>
      <c r="E51" s="324"/>
      <c r="F51" s="324"/>
      <c r="G51" s="324"/>
      <c r="H51" s="324"/>
      <c r="I51" s="324"/>
      <c r="J51" s="324"/>
      <c r="K51" s="324"/>
      <c r="L51" s="324"/>
      <c r="M51" s="324"/>
      <c r="N51" s="324"/>
    </row>
    <row r="52" spans="2:15" x14ac:dyDescent="0.3">
      <c r="B52" s="326"/>
      <c r="C52" s="476" t="s">
        <v>1575</v>
      </c>
      <c r="D52" s="476"/>
      <c r="E52" s="476"/>
      <c r="F52" s="476"/>
      <c r="G52" s="476"/>
      <c r="H52" s="476"/>
      <c r="I52" s="476"/>
      <c r="J52" s="476"/>
      <c r="K52" s="476"/>
      <c r="L52" s="476"/>
      <c r="N52" s="326"/>
    </row>
    <row r="53" spans="2:15" x14ac:dyDescent="0.3">
      <c r="B53" s="326"/>
      <c r="C53" s="327" t="s">
        <v>1576</v>
      </c>
      <c r="D53" s="327" t="s">
        <v>1577</v>
      </c>
      <c r="E53" s="327" t="s">
        <v>1578</v>
      </c>
      <c r="F53" s="327" t="s">
        <v>1579</v>
      </c>
      <c r="G53" s="327" t="s">
        <v>1580</v>
      </c>
      <c r="H53" s="327" t="s">
        <v>1581</v>
      </c>
      <c r="I53" s="327" t="s">
        <v>1582</v>
      </c>
      <c r="J53" s="327" t="s">
        <v>1583</v>
      </c>
      <c r="K53" s="327" t="s">
        <v>1584</v>
      </c>
      <c r="L53" s="327" t="s">
        <v>1585</v>
      </c>
      <c r="N53" s="327" t="s">
        <v>1591</v>
      </c>
    </row>
    <row r="54" spans="2:15" x14ac:dyDescent="0.3">
      <c r="C54" s="340"/>
      <c r="D54" s="340"/>
      <c r="E54" s="340"/>
      <c r="F54" s="340"/>
      <c r="G54" s="340"/>
      <c r="H54" s="340"/>
      <c r="I54" s="340"/>
      <c r="J54" s="340"/>
      <c r="K54" s="340"/>
      <c r="L54" s="340"/>
      <c r="M54" s="240"/>
      <c r="N54" s="240"/>
      <c r="O54" s="240"/>
    </row>
    <row r="55" spans="2:15" x14ac:dyDescent="0.3">
      <c r="B55" s="330" t="s">
        <v>1562</v>
      </c>
      <c r="C55" s="331">
        <v>4.8520000000000003</v>
      </c>
      <c r="D55" s="331">
        <v>27.594999999999999</v>
      </c>
      <c r="E55" s="331">
        <v>71.328999999999994</v>
      </c>
      <c r="F55" s="331">
        <v>46.140999999999998</v>
      </c>
      <c r="G55" s="331">
        <v>68.549000000000007</v>
      </c>
      <c r="H55" s="331">
        <v>23.31</v>
      </c>
      <c r="I55" s="331">
        <v>6.1849999999999996</v>
      </c>
      <c r="J55" s="331">
        <v>2.96</v>
      </c>
      <c r="K55" s="331">
        <v>2.0840000000000001</v>
      </c>
      <c r="L55" s="331">
        <v>4.931</v>
      </c>
      <c r="M55" s="240"/>
      <c r="N55" s="341">
        <v>0.63700000000000001</v>
      </c>
      <c r="O55" s="240"/>
    </row>
    <row r="56" spans="2:15" x14ac:dyDescent="0.3">
      <c r="B56" s="330" t="s">
        <v>1563</v>
      </c>
      <c r="C56" s="331">
        <v>0.29299999999999998</v>
      </c>
      <c r="D56" s="331">
        <v>2.1389999999999998</v>
      </c>
      <c r="E56" s="331">
        <v>6.59</v>
      </c>
      <c r="F56" s="331">
        <v>2.9049999999999998</v>
      </c>
      <c r="G56" s="331">
        <v>2.2389999999999999</v>
      </c>
      <c r="H56" s="331">
        <v>0.106</v>
      </c>
      <c r="I56" s="331">
        <v>7.0000000000000007E-2</v>
      </c>
      <c r="J56" s="331">
        <v>4.8000000000000001E-2</v>
      </c>
      <c r="K56" s="331">
        <v>3.4000000000000002E-2</v>
      </c>
      <c r="L56" s="331">
        <v>8.3000000000000004E-2</v>
      </c>
      <c r="M56" s="240"/>
      <c r="N56" s="341">
        <v>0.55200000000000005</v>
      </c>
      <c r="O56" s="240"/>
    </row>
    <row r="57" spans="2:15" x14ac:dyDescent="0.3">
      <c r="B57" s="330" t="s">
        <v>1564</v>
      </c>
      <c r="C57" s="331">
        <v>3.3000000000000002E-2</v>
      </c>
      <c r="D57" s="331">
        <v>0.04</v>
      </c>
      <c r="E57" s="331">
        <v>5.1999999999999998E-2</v>
      </c>
      <c r="F57" s="331">
        <v>1.7000000000000001E-2</v>
      </c>
      <c r="G57" s="331">
        <v>3.0000000000000001E-3</v>
      </c>
      <c r="H57" s="331">
        <v>0</v>
      </c>
      <c r="I57" s="331">
        <v>0</v>
      </c>
      <c r="J57" s="331">
        <v>0</v>
      </c>
      <c r="K57" s="331">
        <v>0</v>
      </c>
      <c r="L57" s="331">
        <v>0</v>
      </c>
      <c r="M57" s="240"/>
      <c r="N57" s="341">
        <v>0.374</v>
      </c>
      <c r="O57" s="240"/>
    </row>
    <row r="58" spans="2:15" x14ac:dyDescent="0.3">
      <c r="B58" s="330" t="s">
        <v>1565</v>
      </c>
      <c r="C58" s="331">
        <v>3.57</v>
      </c>
      <c r="D58" s="331">
        <v>5.274</v>
      </c>
      <c r="E58" s="331">
        <v>4.1790000000000003</v>
      </c>
      <c r="F58" s="331">
        <v>2.41</v>
      </c>
      <c r="G58" s="331">
        <v>2.1059999999999999</v>
      </c>
      <c r="H58" s="331">
        <v>0.34200000000000003</v>
      </c>
      <c r="I58" s="331">
        <v>0.32900000000000001</v>
      </c>
      <c r="J58" s="331">
        <v>0.124</v>
      </c>
      <c r="K58" s="331">
        <v>8.6999999999999994E-2</v>
      </c>
      <c r="L58" s="331">
        <v>0.124</v>
      </c>
      <c r="M58" s="240"/>
      <c r="N58" s="341">
        <v>0.44400000000000001</v>
      </c>
      <c r="O58" s="240"/>
    </row>
    <row r="59" spans="2:15" x14ac:dyDescent="0.3">
      <c r="B59" s="330" t="s">
        <v>1566</v>
      </c>
      <c r="C59" s="331">
        <v>1.01</v>
      </c>
      <c r="D59" s="331">
        <v>3.9409999999999998</v>
      </c>
      <c r="E59" s="331">
        <v>7.1079999999999997</v>
      </c>
      <c r="F59" s="331">
        <v>4.6050000000000004</v>
      </c>
      <c r="G59" s="331">
        <v>4.3650000000000002</v>
      </c>
      <c r="H59" s="331">
        <v>0.67200000000000004</v>
      </c>
      <c r="I59" s="331">
        <v>0.49099999999999999</v>
      </c>
      <c r="J59" s="331">
        <v>0.39900000000000002</v>
      </c>
      <c r="K59" s="331">
        <v>6.4000000000000001E-2</v>
      </c>
      <c r="L59" s="331">
        <v>0.28599999999999998</v>
      </c>
      <c r="M59" s="240"/>
      <c r="N59" s="341">
        <v>0.58599999999999997</v>
      </c>
      <c r="O59" s="240"/>
    </row>
    <row r="60" spans="2:15" ht="28.8" x14ac:dyDescent="0.3">
      <c r="B60" s="330" t="s">
        <v>1567</v>
      </c>
      <c r="C60" s="331">
        <v>0.22</v>
      </c>
      <c r="D60" s="331">
        <v>0.74399999999999999</v>
      </c>
      <c r="E60" s="331">
        <v>1.131</v>
      </c>
      <c r="F60" s="331">
        <v>0.28299999999999997</v>
      </c>
      <c r="G60" s="331">
        <v>0</v>
      </c>
      <c r="H60" s="331">
        <v>0</v>
      </c>
      <c r="I60" s="331">
        <v>1.4E-2</v>
      </c>
      <c r="J60" s="331">
        <v>0</v>
      </c>
      <c r="K60" s="331">
        <v>0</v>
      </c>
      <c r="L60" s="331">
        <v>1.6E-2</v>
      </c>
      <c r="M60" s="240"/>
      <c r="N60" s="341">
        <v>0.443</v>
      </c>
      <c r="O60" s="240"/>
    </row>
    <row r="61" spans="2:15" x14ac:dyDescent="0.3">
      <c r="B61" s="330" t="s">
        <v>1568</v>
      </c>
      <c r="C61" s="331">
        <v>2.2280000000000002</v>
      </c>
      <c r="D61" s="331">
        <v>8.298</v>
      </c>
      <c r="E61" s="331">
        <v>19.145</v>
      </c>
      <c r="F61" s="331">
        <v>3.0840000000000001</v>
      </c>
      <c r="G61" s="331">
        <v>0.70399999999999996</v>
      </c>
      <c r="H61" s="331">
        <v>0.16800000000000001</v>
      </c>
      <c r="I61" s="331">
        <v>3.6999999999999998E-2</v>
      </c>
      <c r="J61" s="331">
        <v>1.7999999999999999E-2</v>
      </c>
      <c r="K61" s="331">
        <v>3.1E-2</v>
      </c>
      <c r="L61" s="331">
        <v>0.41099999999999998</v>
      </c>
      <c r="M61" s="240"/>
      <c r="N61" s="341">
        <v>0.46899999999999997</v>
      </c>
      <c r="O61" s="240"/>
    </row>
    <row r="62" spans="2:15" x14ac:dyDescent="0.3">
      <c r="B62" s="330" t="s">
        <v>1586</v>
      </c>
      <c r="C62" s="331">
        <v>3.4750000000000001</v>
      </c>
      <c r="D62" s="331">
        <v>10.845000000000001</v>
      </c>
      <c r="E62" s="331">
        <v>17.084</v>
      </c>
      <c r="F62" s="331">
        <v>6.532</v>
      </c>
      <c r="G62" s="331">
        <v>2.484</v>
      </c>
      <c r="H62" s="331">
        <v>0.67600000000000005</v>
      </c>
      <c r="I62" s="331">
        <v>0.498</v>
      </c>
      <c r="J62" s="331">
        <v>0.35</v>
      </c>
      <c r="K62" s="331">
        <v>0.29099999999999998</v>
      </c>
      <c r="L62" s="331">
        <v>0.40600000000000003</v>
      </c>
      <c r="M62" s="240"/>
      <c r="N62" s="341">
        <v>0.48499999999999999</v>
      </c>
      <c r="O62" s="240"/>
    </row>
    <row r="63" spans="2:15" ht="28.8" x14ac:dyDescent="0.3">
      <c r="B63" s="330" t="s">
        <v>1587</v>
      </c>
      <c r="C63" s="331">
        <v>0.24199999999999999</v>
      </c>
      <c r="D63" s="331">
        <v>0.48099999999999998</v>
      </c>
      <c r="E63" s="331">
        <v>0.53400000000000003</v>
      </c>
      <c r="F63" s="331">
        <v>0.20599999999999999</v>
      </c>
      <c r="G63" s="331">
        <v>0.06</v>
      </c>
      <c r="H63" s="331">
        <v>0</v>
      </c>
      <c r="I63" s="331">
        <v>0</v>
      </c>
      <c r="J63" s="331">
        <v>1E-3</v>
      </c>
      <c r="K63" s="331">
        <v>0</v>
      </c>
      <c r="L63" s="331">
        <v>1E-3</v>
      </c>
      <c r="M63" s="240"/>
      <c r="N63" s="341">
        <v>0.40500000000000003</v>
      </c>
      <c r="O63" s="240"/>
    </row>
    <row r="64" spans="2:15" x14ac:dyDescent="0.3">
      <c r="B64" s="330" t="s">
        <v>97</v>
      </c>
      <c r="C64" s="331">
        <v>2.1840000000000002</v>
      </c>
      <c r="D64" s="331">
        <v>2.6970000000000001</v>
      </c>
      <c r="E64" s="331">
        <v>2.4239999999999999</v>
      </c>
      <c r="F64" s="331">
        <v>7.0999999999999994E-2</v>
      </c>
      <c r="G64" s="331">
        <v>0</v>
      </c>
      <c r="H64" s="331">
        <v>0</v>
      </c>
      <c r="I64" s="331">
        <v>0</v>
      </c>
      <c r="J64" s="331">
        <v>3.5000000000000003E-2</v>
      </c>
      <c r="K64" s="331">
        <v>0</v>
      </c>
      <c r="L64" s="331">
        <v>8.2000000000000003E-2</v>
      </c>
      <c r="M64" s="240"/>
      <c r="N64" s="341">
        <v>0.36</v>
      </c>
      <c r="O64" s="240"/>
    </row>
    <row r="65" spans="2:15" x14ac:dyDescent="0.3">
      <c r="C65" s="331"/>
      <c r="D65" s="331"/>
      <c r="E65" s="331"/>
      <c r="F65" s="331"/>
      <c r="G65" s="331"/>
      <c r="H65" s="331"/>
      <c r="I65" s="331"/>
      <c r="J65" s="331"/>
      <c r="K65" s="331"/>
      <c r="L65" s="331"/>
      <c r="M65" s="240"/>
      <c r="N65" s="240"/>
      <c r="O65" s="240"/>
    </row>
    <row r="66" spans="2:15" x14ac:dyDescent="0.3">
      <c r="B66" s="333" t="s">
        <v>99</v>
      </c>
      <c r="C66" s="334">
        <v>18.106999999999999</v>
      </c>
      <c r="D66" s="334">
        <v>62.052999999999997</v>
      </c>
      <c r="E66" s="334">
        <v>129.57499999999999</v>
      </c>
      <c r="F66" s="334">
        <v>66.253</v>
      </c>
      <c r="G66" s="334">
        <v>80.510000000000005</v>
      </c>
      <c r="H66" s="334">
        <v>25.276</v>
      </c>
      <c r="I66" s="334">
        <v>7.6230000000000002</v>
      </c>
      <c r="J66" s="334">
        <v>3.9350000000000001</v>
      </c>
      <c r="K66" s="334">
        <v>2.59</v>
      </c>
      <c r="L66" s="334">
        <v>6.34</v>
      </c>
      <c r="M66" s="240"/>
      <c r="N66" s="342">
        <v>0.58499999999999996</v>
      </c>
      <c r="O66" s="240"/>
    </row>
    <row r="67" spans="2:15" x14ac:dyDescent="0.3">
      <c r="C67" s="240"/>
      <c r="D67" s="240"/>
      <c r="E67" s="240"/>
      <c r="F67" s="240"/>
      <c r="G67" s="240"/>
      <c r="H67" s="240"/>
      <c r="I67" s="240"/>
      <c r="J67" s="240"/>
      <c r="K67" s="240"/>
      <c r="L67" s="240"/>
      <c r="M67" s="240"/>
      <c r="N67" s="240"/>
      <c r="O67" s="240"/>
    </row>
    <row r="71" spans="2:15" ht="15.6" x14ac:dyDescent="0.3">
      <c r="B71" s="298" t="s">
        <v>1592</v>
      </c>
      <c r="C71" s="271"/>
      <c r="D71" s="271"/>
      <c r="E71" s="271"/>
      <c r="F71" s="271"/>
      <c r="G71" s="271"/>
      <c r="H71" s="271"/>
      <c r="I71" s="271"/>
      <c r="J71" s="271"/>
      <c r="K71" s="271"/>
      <c r="L71" s="271"/>
    </row>
    <row r="72" spans="2:15" ht="3.75" customHeight="1" x14ac:dyDescent="0.3">
      <c r="B72" s="298"/>
      <c r="C72" s="271"/>
      <c r="D72" s="271"/>
      <c r="E72" s="271"/>
      <c r="F72" s="271"/>
      <c r="G72" s="271"/>
      <c r="H72" s="271"/>
      <c r="I72" s="271"/>
      <c r="J72" s="271"/>
      <c r="K72" s="271"/>
      <c r="L72" s="271"/>
    </row>
    <row r="73" spans="2:15" x14ac:dyDescent="0.3">
      <c r="B73" s="336" t="s">
        <v>1593</v>
      </c>
      <c r="C73" s="343"/>
      <c r="D73" s="343"/>
      <c r="E73" s="344"/>
      <c r="F73" s="344"/>
      <c r="G73" s="344"/>
      <c r="H73" s="344"/>
      <c r="I73" s="344"/>
      <c r="J73" s="344"/>
      <c r="K73" s="344"/>
      <c r="L73" s="344"/>
      <c r="M73" s="240"/>
      <c r="N73" s="344"/>
    </row>
    <row r="74" spans="2:15" x14ac:dyDescent="0.3">
      <c r="B74" s="247"/>
      <c r="C74" s="477" t="s">
        <v>1575</v>
      </c>
      <c r="D74" s="477"/>
      <c r="E74" s="477"/>
      <c r="F74" s="477"/>
      <c r="G74" s="477"/>
      <c r="H74" s="477"/>
      <c r="I74" s="477"/>
      <c r="J74" s="477"/>
      <c r="K74" s="477"/>
      <c r="L74" s="477"/>
      <c r="M74" s="240"/>
      <c r="N74" s="247"/>
    </row>
    <row r="75" spans="2:15" x14ac:dyDescent="0.3">
      <c r="B75" s="247"/>
      <c r="C75" s="345" t="s">
        <v>1576</v>
      </c>
      <c r="D75" s="345" t="s">
        <v>1577</v>
      </c>
      <c r="E75" s="345" t="s">
        <v>1578</v>
      </c>
      <c r="F75" s="345" t="s">
        <v>1579</v>
      </c>
      <c r="G75" s="345" t="s">
        <v>1580</v>
      </c>
      <c r="H75" s="345" t="s">
        <v>1581</v>
      </c>
      <c r="I75" s="345" t="s">
        <v>1582</v>
      </c>
      <c r="J75" s="345" t="s">
        <v>1583</v>
      </c>
      <c r="K75" s="345" t="s">
        <v>1584</v>
      </c>
      <c r="L75" s="345" t="s">
        <v>1585</v>
      </c>
      <c r="M75" s="240"/>
      <c r="N75" s="345" t="s">
        <v>1591</v>
      </c>
    </row>
    <row r="76" spans="2:15" x14ac:dyDescent="0.3">
      <c r="B76" s="240"/>
      <c r="C76" s="340"/>
      <c r="D76" s="340"/>
      <c r="E76" s="340"/>
      <c r="F76" s="340"/>
      <c r="G76" s="340"/>
      <c r="H76" s="340"/>
      <c r="I76" s="340"/>
      <c r="J76" s="340"/>
      <c r="K76" s="340"/>
      <c r="L76" s="340"/>
      <c r="M76" s="240"/>
      <c r="N76" s="240"/>
    </row>
    <row r="77" spans="2:15" x14ac:dyDescent="0.3">
      <c r="B77" s="346" t="s">
        <v>1562</v>
      </c>
      <c r="C77" s="337">
        <v>1.881E-2</v>
      </c>
      <c r="D77" s="337">
        <v>0.10698000000000001</v>
      </c>
      <c r="E77" s="337">
        <v>0.27654000000000001</v>
      </c>
      <c r="F77" s="337">
        <v>0.17888999999999999</v>
      </c>
      <c r="G77" s="337">
        <v>0.26576</v>
      </c>
      <c r="H77" s="337">
        <v>9.0370000000000006E-2</v>
      </c>
      <c r="I77" s="337">
        <v>2.3980000000000001E-2</v>
      </c>
      <c r="J77" s="337">
        <v>1.1480000000000001E-2</v>
      </c>
      <c r="K77" s="337">
        <v>8.0800000000000004E-3</v>
      </c>
      <c r="L77" s="337">
        <v>1.9120000000000002E-2</v>
      </c>
      <c r="M77" s="240"/>
      <c r="N77" s="341">
        <v>0.63700000000000001</v>
      </c>
    </row>
    <row r="78" spans="2:15" x14ac:dyDescent="0.3">
      <c r="B78" s="346" t="s">
        <v>1563</v>
      </c>
      <c r="C78" s="337">
        <v>2.0209999999999999E-2</v>
      </c>
      <c r="D78" s="337">
        <v>0.14746000000000001</v>
      </c>
      <c r="E78" s="337">
        <v>0.45428000000000002</v>
      </c>
      <c r="F78" s="337">
        <v>0.20022000000000001</v>
      </c>
      <c r="G78" s="337">
        <v>0.15437000000000001</v>
      </c>
      <c r="H78" s="337">
        <v>7.3400000000000002E-3</v>
      </c>
      <c r="I78" s="337">
        <v>4.79E-3</v>
      </c>
      <c r="J78" s="337">
        <v>3.2799999999999999E-3</v>
      </c>
      <c r="K78" s="337">
        <v>2.3500000000000001E-3</v>
      </c>
      <c r="L78" s="337">
        <v>5.6899999999999997E-3</v>
      </c>
      <c r="M78" s="240"/>
      <c r="N78" s="341">
        <v>0.55200000000000005</v>
      </c>
    </row>
    <row r="79" spans="2:15" x14ac:dyDescent="0.3">
      <c r="B79" s="346" t="s">
        <v>1564</v>
      </c>
      <c r="C79" s="337">
        <v>0.23077</v>
      </c>
      <c r="D79" s="337">
        <v>0.27498</v>
      </c>
      <c r="E79" s="337">
        <v>0.35741000000000001</v>
      </c>
      <c r="F79" s="337">
        <v>0.11509999999999999</v>
      </c>
      <c r="G79" s="337">
        <v>1.968E-2</v>
      </c>
      <c r="H79" s="337">
        <v>2.0699999999999998E-3</v>
      </c>
      <c r="I79" s="337">
        <v>0</v>
      </c>
      <c r="J79" s="337">
        <v>0</v>
      </c>
      <c r="K79" s="337">
        <v>0</v>
      </c>
      <c r="L79" s="337">
        <v>0</v>
      </c>
      <c r="M79" s="240"/>
      <c r="N79" s="341">
        <v>0.374</v>
      </c>
    </row>
    <row r="80" spans="2:15" x14ac:dyDescent="0.3">
      <c r="B80" s="346" t="s">
        <v>1565</v>
      </c>
      <c r="C80" s="337">
        <v>0.19248999999999999</v>
      </c>
      <c r="D80" s="337">
        <v>0.28439999999999999</v>
      </c>
      <c r="E80" s="337">
        <v>0.22534999999999999</v>
      </c>
      <c r="F80" s="337">
        <v>0.12995999999999999</v>
      </c>
      <c r="G80" s="337">
        <v>0.11354</v>
      </c>
      <c r="H80" s="337">
        <v>1.8450000000000001E-2</v>
      </c>
      <c r="I80" s="337">
        <v>1.7749999999999998E-2</v>
      </c>
      <c r="J80" s="337">
        <v>6.6699999999999997E-3</v>
      </c>
      <c r="K80" s="337">
        <v>4.6800000000000001E-3</v>
      </c>
      <c r="L80" s="337">
        <v>6.7099999999999998E-3</v>
      </c>
      <c r="M80" s="240"/>
      <c r="N80" s="341">
        <v>0.44400000000000001</v>
      </c>
    </row>
    <row r="81" spans="2:14" x14ac:dyDescent="0.3">
      <c r="B81" s="346" t="s">
        <v>1566</v>
      </c>
      <c r="C81" s="337">
        <v>4.403E-2</v>
      </c>
      <c r="D81" s="337">
        <v>0.17177999999999999</v>
      </c>
      <c r="E81" s="337">
        <v>0.30987999999999999</v>
      </c>
      <c r="F81" s="337">
        <v>0.20074</v>
      </c>
      <c r="G81" s="337">
        <v>0.19026999999999999</v>
      </c>
      <c r="H81" s="337">
        <v>2.928E-2</v>
      </c>
      <c r="I81" s="337">
        <v>2.1409999999999998E-2</v>
      </c>
      <c r="J81" s="337">
        <v>1.738E-2</v>
      </c>
      <c r="K81" s="337">
        <v>2.7699999999999999E-3</v>
      </c>
      <c r="L81" s="337">
        <v>1.2460000000000001E-2</v>
      </c>
      <c r="M81" s="240"/>
      <c r="N81" s="341">
        <v>0.58599999999999997</v>
      </c>
    </row>
    <row r="82" spans="2:14" ht="28.8" x14ac:dyDescent="0.3">
      <c r="B82" s="346" t="s">
        <v>1567</v>
      </c>
      <c r="C82" s="337">
        <v>9.1270000000000004E-2</v>
      </c>
      <c r="D82" s="337">
        <v>0.30902000000000002</v>
      </c>
      <c r="E82" s="337">
        <v>0.46947</v>
      </c>
      <c r="F82" s="337">
        <v>0.11766</v>
      </c>
      <c r="G82" s="337">
        <v>6.0000000000000002E-5</v>
      </c>
      <c r="H82" s="337">
        <v>0</v>
      </c>
      <c r="I82" s="337">
        <v>5.7400000000000003E-3</v>
      </c>
      <c r="J82" s="337">
        <v>0</v>
      </c>
      <c r="K82" s="337">
        <v>0</v>
      </c>
      <c r="L82" s="337">
        <v>6.7799999999999996E-3</v>
      </c>
      <c r="M82" s="240"/>
      <c r="N82" s="341">
        <v>0.443</v>
      </c>
    </row>
    <row r="83" spans="2:14" x14ac:dyDescent="0.3">
      <c r="B83" s="346" t="s">
        <v>1568</v>
      </c>
      <c r="C83" s="337">
        <v>6.5299999999999997E-2</v>
      </c>
      <c r="D83" s="337">
        <v>0.24317</v>
      </c>
      <c r="E83" s="337">
        <v>0.56106</v>
      </c>
      <c r="F83" s="337">
        <v>9.0370000000000006E-2</v>
      </c>
      <c r="G83" s="337">
        <v>2.0639999999999999E-2</v>
      </c>
      <c r="H83" s="337">
        <v>4.9300000000000004E-3</v>
      </c>
      <c r="I83" s="337">
        <v>1.07E-3</v>
      </c>
      <c r="J83" s="337">
        <v>5.1999999999999995E-4</v>
      </c>
      <c r="K83" s="337">
        <v>8.9999999999999998E-4</v>
      </c>
      <c r="L83" s="337">
        <v>1.2030000000000001E-2</v>
      </c>
      <c r="M83" s="240"/>
      <c r="N83" s="341">
        <v>0.46899999999999997</v>
      </c>
    </row>
    <row r="84" spans="2:14" x14ac:dyDescent="0.3">
      <c r="B84" s="346" t="s">
        <v>1586</v>
      </c>
      <c r="C84" s="337">
        <v>8.1500000000000003E-2</v>
      </c>
      <c r="D84" s="337">
        <v>0.25433</v>
      </c>
      <c r="E84" s="337">
        <v>0.40062999999999999</v>
      </c>
      <c r="F84" s="337">
        <v>0.15318999999999999</v>
      </c>
      <c r="G84" s="337">
        <v>5.8250000000000003E-2</v>
      </c>
      <c r="H84" s="337">
        <v>1.5859999999999999E-2</v>
      </c>
      <c r="I84" s="337">
        <v>1.167E-2</v>
      </c>
      <c r="J84" s="337">
        <v>8.2000000000000007E-3</v>
      </c>
      <c r="K84" s="337">
        <v>6.8399999999999997E-3</v>
      </c>
      <c r="L84" s="337">
        <v>9.5099999999999994E-3</v>
      </c>
      <c r="M84" s="240"/>
      <c r="N84" s="341">
        <v>0.48499999999999999</v>
      </c>
    </row>
    <row r="85" spans="2:14" ht="28.8" x14ac:dyDescent="0.3">
      <c r="B85" s="346" t="s">
        <v>1587</v>
      </c>
      <c r="C85" s="337">
        <v>0.15839</v>
      </c>
      <c r="D85" s="337">
        <v>0.31511</v>
      </c>
      <c r="E85" s="337">
        <v>0.35000999999999999</v>
      </c>
      <c r="F85" s="337">
        <v>0.13503999999999999</v>
      </c>
      <c r="G85" s="337">
        <v>3.9579999999999997E-2</v>
      </c>
      <c r="H85" s="337">
        <v>0</v>
      </c>
      <c r="I85" s="337">
        <v>0</v>
      </c>
      <c r="J85" s="337">
        <v>9.2000000000000003E-4</v>
      </c>
      <c r="K85" s="337">
        <v>0</v>
      </c>
      <c r="L85" s="337">
        <v>9.3999999999999997E-4</v>
      </c>
      <c r="M85" s="240"/>
      <c r="N85" s="341">
        <v>0.40500000000000003</v>
      </c>
    </row>
    <row r="86" spans="2:14" x14ac:dyDescent="0.3">
      <c r="B86" s="346" t="s">
        <v>97</v>
      </c>
      <c r="C86" s="337">
        <v>0.29138999999999998</v>
      </c>
      <c r="D86" s="337">
        <v>0.3599</v>
      </c>
      <c r="E86" s="337">
        <v>0.32346999999999998</v>
      </c>
      <c r="F86" s="337">
        <v>9.4599999999999997E-3</v>
      </c>
      <c r="G86" s="337">
        <v>3.0000000000000001E-5</v>
      </c>
      <c r="H86" s="337">
        <v>2.0000000000000002E-5</v>
      </c>
      <c r="I86" s="337">
        <v>3.0000000000000001E-5</v>
      </c>
      <c r="J86" s="337">
        <v>4.7099999999999998E-3</v>
      </c>
      <c r="K86" s="337">
        <v>0</v>
      </c>
      <c r="L86" s="337">
        <v>1.098E-2</v>
      </c>
      <c r="M86" s="240"/>
      <c r="N86" s="341">
        <v>0.36</v>
      </c>
    </row>
    <row r="87" spans="2:14" x14ac:dyDescent="0.3">
      <c r="B87" s="240"/>
      <c r="C87" s="338"/>
      <c r="D87" s="338"/>
      <c r="E87" s="338"/>
      <c r="F87" s="338"/>
      <c r="G87" s="338"/>
      <c r="H87" s="338"/>
      <c r="I87" s="338"/>
      <c r="J87" s="338"/>
      <c r="K87" s="338"/>
      <c r="L87" s="338"/>
      <c r="M87" s="240"/>
      <c r="N87" s="240"/>
    </row>
    <row r="88" spans="2:14" x14ac:dyDescent="0.3">
      <c r="B88" s="304" t="s">
        <v>99</v>
      </c>
      <c r="C88" s="339">
        <v>4.5010000000000001E-2</v>
      </c>
      <c r="D88" s="339">
        <v>0.15426000000000001</v>
      </c>
      <c r="E88" s="339">
        <v>0.32212000000000002</v>
      </c>
      <c r="F88" s="339">
        <v>0.16470000000000001</v>
      </c>
      <c r="G88" s="339">
        <v>0.20014000000000001</v>
      </c>
      <c r="H88" s="339">
        <v>6.2829999999999997E-2</v>
      </c>
      <c r="I88" s="339">
        <v>1.8950000000000002E-2</v>
      </c>
      <c r="J88" s="339">
        <v>9.7800000000000005E-3</v>
      </c>
      <c r="K88" s="339">
        <v>6.4400000000000004E-3</v>
      </c>
      <c r="L88" s="339">
        <v>1.576E-2</v>
      </c>
      <c r="M88" s="240"/>
      <c r="N88" s="342">
        <v>0.58499999999999996</v>
      </c>
    </row>
    <row r="92" spans="2:14" x14ac:dyDescent="0.3">
      <c r="N92" s="227" t="s">
        <v>1459</v>
      </c>
    </row>
  </sheetData>
  <mergeCells count="4">
    <mergeCell ref="C8:L8"/>
    <mergeCell ref="C30:L30"/>
    <mergeCell ref="C52:L52"/>
    <mergeCell ref="C74:L74"/>
  </mergeCells>
  <hyperlinks>
    <hyperlink ref="N92" location="Contents!A1" display="To Frontpage" xr:uid="{BEC05304-BF07-47FA-A71B-C5172002CE72}"/>
  </hyperlinks>
  <pageMargins left="0.70866141732283472" right="0.70866141732283472" top="0.74803149606299213" bottom="0.74803149606299213" header="0.31496062992125984" footer="0.31496062992125984"/>
  <pageSetup paperSize="9" scale="35" orientation="landscape" r:id="rId1"/>
  <headerFooter>
    <oddFooter>&amp;C&amp;1#&amp;"Calibri"&amp;10&amp;K000000Confidential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3938B-855D-4E7C-A5E7-474D05CEA00D}">
  <sheetPr codeName="Ark8">
    <pageSetUpPr fitToPage="1"/>
  </sheetPr>
  <dimension ref="B4:J26"/>
  <sheetViews>
    <sheetView zoomScale="85" zoomScaleNormal="85" workbookViewId="0">
      <selection activeCell="C9" sqref="C9:D9"/>
    </sheetView>
  </sheetViews>
  <sheetFormatPr defaultColWidth="9.109375" defaultRowHeight="14.4" x14ac:dyDescent="0.3"/>
  <cols>
    <col min="1" max="1" width="4.6640625" style="265" customWidth="1"/>
    <col min="2" max="2" width="30.33203125" style="265" customWidth="1"/>
    <col min="3" max="3" width="30.88671875" style="265" customWidth="1"/>
    <col min="4" max="8" width="27.44140625" style="265" customWidth="1"/>
    <col min="9" max="9" width="25.6640625" style="265" customWidth="1"/>
    <col min="10" max="16384" width="9.109375" style="265"/>
  </cols>
  <sheetData>
    <row r="4" spans="2:10" x14ac:dyDescent="0.3">
      <c r="B4" s="271"/>
      <c r="C4" s="271"/>
      <c r="D4" s="271"/>
      <c r="E4" s="271"/>
      <c r="F4" s="271"/>
      <c r="G4" s="271"/>
      <c r="H4" s="271"/>
      <c r="I4" s="271"/>
      <c r="J4" s="271"/>
    </row>
    <row r="5" spans="2:10" ht="15.6" x14ac:dyDescent="0.3">
      <c r="B5" s="347" t="s">
        <v>1594</v>
      </c>
      <c r="C5" s="271"/>
      <c r="D5" s="271"/>
      <c r="E5" s="271"/>
      <c r="F5" s="271"/>
      <c r="G5" s="271"/>
      <c r="H5" s="271"/>
      <c r="I5" s="271"/>
      <c r="J5" s="271"/>
    </row>
    <row r="6" spans="2:10" ht="3.75" customHeight="1" x14ac:dyDescent="0.3">
      <c r="B6" s="298"/>
      <c r="C6" s="271"/>
      <c r="D6" s="271"/>
      <c r="E6" s="271"/>
      <c r="F6" s="271"/>
      <c r="G6" s="271"/>
      <c r="H6" s="271"/>
      <c r="I6" s="271"/>
    </row>
    <row r="7" spans="2:10" x14ac:dyDescent="0.3">
      <c r="B7" s="348" t="s">
        <v>1395</v>
      </c>
      <c r="C7" s="348"/>
      <c r="D7" s="349"/>
      <c r="E7" s="349"/>
      <c r="F7" s="349"/>
      <c r="G7" s="349"/>
      <c r="H7" s="349"/>
      <c r="I7" s="349"/>
    </row>
    <row r="8" spans="2:10" x14ac:dyDescent="0.3">
      <c r="B8" s="326"/>
      <c r="C8" s="326"/>
      <c r="D8" s="326"/>
      <c r="E8" s="326"/>
      <c r="F8" s="326"/>
      <c r="G8" s="326"/>
      <c r="H8" s="326"/>
      <c r="I8" s="326"/>
    </row>
    <row r="9" spans="2:10" ht="28.8" x14ac:dyDescent="0.3">
      <c r="B9" s="326"/>
      <c r="C9" s="327" t="s">
        <v>1336</v>
      </c>
      <c r="D9" s="327" t="s">
        <v>1337</v>
      </c>
      <c r="E9" s="327" t="s">
        <v>1338</v>
      </c>
      <c r="F9" s="327" t="s">
        <v>1339</v>
      </c>
      <c r="G9" s="327" t="s">
        <v>1340</v>
      </c>
      <c r="H9" s="327" t="s">
        <v>1595</v>
      </c>
      <c r="I9" s="327" t="s">
        <v>99</v>
      </c>
    </row>
    <row r="11" spans="2:10" x14ac:dyDescent="0.3">
      <c r="B11" s="330" t="s">
        <v>1562</v>
      </c>
      <c r="C11" s="350">
        <v>116.066</v>
      </c>
      <c r="D11" s="350">
        <v>47.066000000000003</v>
      </c>
      <c r="E11" s="350">
        <v>8.4359999999999999</v>
      </c>
      <c r="F11" s="350">
        <v>53.201999999999998</v>
      </c>
      <c r="G11" s="350">
        <v>33.164999999999999</v>
      </c>
      <c r="H11" s="350">
        <v>0</v>
      </c>
      <c r="I11" s="350">
        <f>SUM(C11:H11)</f>
        <v>257.935</v>
      </c>
    </row>
    <row r="12" spans="2:10" x14ac:dyDescent="0.3">
      <c r="B12" s="330" t="s">
        <v>1563</v>
      </c>
      <c r="C12" s="350">
        <v>4.5209999999999999</v>
      </c>
      <c r="D12" s="350">
        <v>3.7360000000000002</v>
      </c>
      <c r="E12" s="350">
        <v>1.456</v>
      </c>
      <c r="F12" s="350">
        <v>2.7730000000000001</v>
      </c>
      <c r="G12" s="350">
        <v>2.0209999999999999</v>
      </c>
      <c r="H12" s="350">
        <v>0</v>
      </c>
      <c r="I12" s="350">
        <f t="shared" ref="I12:I20" si="0">SUM(C12:H12)</f>
        <v>14.506999999999998</v>
      </c>
    </row>
    <row r="13" spans="2:10" x14ac:dyDescent="0.3">
      <c r="B13" s="330" t="s">
        <v>1564</v>
      </c>
      <c r="C13" s="350">
        <v>9.2999999999999999E-2</v>
      </c>
      <c r="D13" s="350">
        <v>3.0000000000000001E-3</v>
      </c>
      <c r="E13" s="350">
        <v>4.0000000000000001E-3</v>
      </c>
      <c r="F13" s="350">
        <v>1.4999999999999999E-2</v>
      </c>
      <c r="G13" s="350">
        <v>0.03</v>
      </c>
      <c r="H13" s="350">
        <v>0</v>
      </c>
      <c r="I13" s="350">
        <f t="shared" si="0"/>
        <v>0.14500000000000002</v>
      </c>
    </row>
    <row r="14" spans="2:10" x14ac:dyDescent="0.3">
      <c r="B14" s="330" t="s">
        <v>1565</v>
      </c>
      <c r="C14" s="350">
        <v>10.920999999999999</v>
      </c>
      <c r="D14" s="350">
        <v>1.849</v>
      </c>
      <c r="E14" s="350">
        <v>0.39300000000000002</v>
      </c>
      <c r="F14" s="350">
        <v>3.7450000000000001</v>
      </c>
      <c r="G14" s="350">
        <v>1.635</v>
      </c>
      <c r="H14" s="350">
        <v>0</v>
      </c>
      <c r="I14" s="350">
        <f t="shared" si="0"/>
        <v>18.543000000000003</v>
      </c>
    </row>
    <row r="15" spans="2:10" x14ac:dyDescent="0.3">
      <c r="B15" s="330" t="s">
        <v>1566</v>
      </c>
      <c r="C15" s="350">
        <v>13.282</v>
      </c>
      <c r="D15" s="350">
        <v>1.8140000000000001</v>
      </c>
      <c r="E15" s="350">
        <v>0.60499999999999998</v>
      </c>
      <c r="F15" s="350">
        <v>4.391</v>
      </c>
      <c r="G15" s="350">
        <v>2.8479999999999999</v>
      </c>
      <c r="H15" s="350">
        <v>0</v>
      </c>
      <c r="I15" s="350">
        <f t="shared" si="0"/>
        <v>22.939999999999998</v>
      </c>
    </row>
    <row r="16" spans="2:10" ht="28.8" x14ac:dyDescent="0.3">
      <c r="B16" s="330" t="s">
        <v>1567</v>
      </c>
      <c r="C16" s="350">
        <v>0.216</v>
      </c>
      <c r="D16" s="350">
        <v>0.215</v>
      </c>
      <c r="E16" s="350">
        <v>0.29699999999999999</v>
      </c>
      <c r="F16" s="350">
        <v>0.80100000000000005</v>
      </c>
      <c r="G16" s="350">
        <v>0.879</v>
      </c>
      <c r="H16" s="350">
        <v>0</v>
      </c>
      <c r="I16" s="350">
        <f t="shared" si="0"/>
        <v>2.4079999999999999</v>
      </c>
    </row>
    <row r="17" spans="2:9" x14ac:dyDescent="0.3">
      <c r="B17" s="330" t="s">
        <v>1568</v>
      </c>
      <c r="C17" s="350">
        <v>19.977</v>
      </c>
      <c r="D17" s="350">
        <v>2.3109999999999999</v>
      </c>
      <c r="E17" s="350">
        <v>1.851</v>
      </c>
      <c r="F17" s="350">
        <v>5.34</v>
      </c>
      <c r="G17" s="350">
        <v>4.6449999999999996</v>
      </c>
      <c r="H17" s="350">
        <v>0</v>
      </c>
      <c r="I17" s="350">
        <f t="shared" si="0"/>
        <v>34.123999999999995</v>
      </c>
    </row>
    <row r="18" spans="2:9" x14ac:dyDescent="0.3">
      <c r="B18" s="330" t="s">
        <v>1586</v>
      </c>
      <c r="C18" s="350">
        <v>2.919</v>
      </c>
      <c r="D18" s="350">
        <v>11.744</v>
      </c>
      <c r="E18" s="350">
        <v>2.8180000000000001</v>
      </c>
      <c r="F18" s="350">
        <v>13.567</v>
      </c>
      <c r="G18" s="350">
        <v>11.593999999999999</v>
      </c>
      <c r="H18" s="350">
        <v>0</v>
      </c>
      <c r="I18" s="350">
        <f t="shared" si="0"/>
        <v>42.642000000000003</v>
      </c>
    </row>
    <row r="19" spans="2:9" ht="28.8" x14ac:dyDescent="0.3">
      <c r="B19" s="330" t="s">
        <v>1587</v>
      </c>
      <c r="C19" s="350">
        <v>0.67</v>
      </c>
      <c r="D19" s="350">
        <v>0.16800000000000001</v>
      </c>
      <c r="E19" s="350">
        <v>0.09</v>
      </c>
      <c r="F19" s="350">
        <v>0.376</v>
      </c>
      <c r="G19" s="350">
        <v>0.22</v>
      </c>
      <c r="H19" s="350">
        <v>0</v>
      </c>
      <c r="I19" s="350">
        <f t="shared" si="0"/>
        <v>1.524</v>
      </c>
    </row>
    <row r="20" spans="2:9" x14ac:dyDescent="0.3">
      <c r="B20" s="330" t="s">
        <v>97</v>
      </c>
      <c r="C20" s="350">
        <v>0.39</v>
      </c>
      <c r="D20" s="350">
        <v>2.57</v>
      </c>
      <c r="E20" s="350">
        <v>0.33800000000000002</v>
      </c>
      <c r="F20" s="350">
        <v>1.514</v>
      </c>
      <c r="G20" s="350">
        <v>2.6840000000000002</v>
      </c>
      <c r="H20" s="350">
        <v>0</v>
      </c>
      <c r="I20" s="350">
        <f t="shared" si="0"/>
        <v>7.4960000000000004</v>
      </c>
    </row>
    <row r="21" spans="2:9" x14ac:dyDescent="0.3">
      <c r="C21" s="350"/>
      <c r="D21" s="350"/>
      <c r="E21" s="350"/>
      <c r="F21" s="350"/>
      <c r="G21" s="350"/>
      <c r="H21" s="350"/>
      <c r="I21" s="350"/>
    </row>
    <row r="22" spans="2:9" x14ac:dyDescent="0.3">
      <c r="B22" s="351" t="s">
        <v>99</v>
      </c>
      <c r="C22" s="315">
        <f>SUM(C11:C20)</f>
        <v>169.05500000000001</v>
      </c>
      <c r="D22" s="315">
        <f t="shared" ref="D22:I22" si="1">SUM(D11:D20)</f>
        <v>71.475999999999999</v>
      </c>
      <c r="E22" s="315">
        <f t="shared" si="1"/>
        <v>16.288</v>
      </c>
      <c r="F22" s="315">
        <f t="shared" si="1"/>
        <v>85.724000000000004</v>
      </c>
      <c r="G22" s="315">
        <f t="shared" si="1"/>
        <v>59.720999999999997</v>
      </c>
      <c r="H22" s="315">
        <f t="shared" si="1"/>
        <v>0</v>
      </c>
      <c r="I22" s="315">
        <f t="shared" si="1"/>
        <v>402.26399999999995</v>
      </c>
    </row>
    <row r="26" spans="2:9" x14ac:dyDescent="0.3">
      <c r="I26" s="227" t="s">
        <v>1459</v>
      </c>
    </row>
  </sheetData>
  <hyperlinks>
    <hyperlink ref="I26" location="Contents!A1" display="To Frontpage" xr:uid="{F861F9EF-46D1-424D-98D9-6E2AEA4D9315}"/>
  </hyperlinks>
  <pageMargins left="0.70866141732283472" right="0.70866141732283472" top="0.74803149606299213" bottom="0.74803149606299213" header="0.31496062992125984" footer="0.31496062992125984"/>
  <pageSetup paperSize="9" scale="56" orientation="landscape" r:id="rId1"/>
  <headerFooter>
    <oddFooter>&amp;C&amp;1#&amp;"Calibri"&amp;10&amp;K000000Confidential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1539-6489-414B-86A0-41C4A617E8C5}">
  <sheetPr codeName="Ark9">
    <pageSetUpPr fitToPage="1"/>
  </sheetPr>
  <dimension ref="B4:N77"/>
  <sheetViews>
    <sheetView zoomScale="85" zoomScaleNormal="85" workbookViewId="0">
      <selection activeCell="B21" sqref="B21"/>
    </sheetView>
  </sheetViews>
  <sheetFormatPr defaultColWidth="9.109375" defaultRowHeight="14.4" x14ac:dyDescent="0.3"/>
  <cols>
    <col min="1" max="1" width="4.6640625" style="265" customWidth="1"/>
    <col min="2" max="2" width="26.33203125" style="265" customWidth="1"/>
    <col min="3" max="12" width="17.6640625" style="265" customWidth="1"/>
    <col min="13" max="13" width="18" style="265" customWidth="1"/>
    <col min="14" max="16384" width="9.109375" style="265"/>
  </cols>
  <sheetData>
    <row r="4" spans="2:13" x14ac:dyDescent="0.3">
      <c r="B4" s="271"/>
      <c r="C4" s="271"/>
      <c r="D4" s="271"/>
      <c r="E4" s="271"/>
      <c r="F4" s="271"/>
      <c r="G4" s="271"/>
      <c r="H4" s="271"/>
      <c r="I4" s="271"/>
      <c r="J4" s="271"/>
      <c r="K4" s="271"/>
      <c r="L4" s="271"/>
      <c r="M4" s="271"/>
    </row>
    <row r="5" spans="2:13" ht="15.6" x14ac:dyDescent="0.3">
      <c r="B5" s="298" t="s">
        <v>1596</v>
      </c>
      <c r="C5" s="271"/>
      <c r="D5" s="271"/>
      <c r="E5" s="271"/>
      <c r="F5" s="271"/>
      <c r="G5" s="271"/>
      <c r="H5" s="271"/>
      <c r="I5" s="271"/>
      <c r="J5" s="271"/>
      <c r="K5" s="271"/>
      <c r="L5" s="271"/>
      <c r="M5" s="271"/>
    </row>
    <row r="6" spans="2:13" x14ac:dyDescent="0.3">
      <c r="B6" s="348" t="s">
        <v>1397</v>
      </c>
      <c r="C6" s="349"/>
      <c r="D6" s="349"/>
      <c r="E6" s="349"/>
      <c r="F6" s="349"/>
      <c r="G6" s="349"/>
      <c r="H6" s="349"/>
      <c r="I6" s="349"/>
      <c r="J6" s="349"/>
      <c r="K6" s="349"/>
      <c r="L6" s="349"/>
      <c r="M6" s="349"/>
    </row>
    <row r="7" spans="2:13" x14ac:dyDescent="0.3">
      <c r="B7" s="326"/>
      <c r="C7" s="326"/>
      <c r="D7" s="326"/>
      <c r="E7" s="326"/>
      <c r="F7" s="326"/>
      <c r="G7" s="326"/>
      <c r="H7" s="326"/>
      <c r="I7" s="326"/>
      <c r="J7" s="326"/>
      <c r="K7" s="326"/>
      <c r="L7" s="326"/>
      <c r="M7" s="326"/>
    </row>
    <row r="8" spans="2:13" ht="28.8" x14ac:dyDescent="0.3">
      <c r="B8" s="326"/>
      <c r="C8" s="302" t="s">
        <v>1562</v>
      </c>
      <c r="D8" s="302" t="s">
        <v>1563</v>
      </c>
      <c r="E8" s="302" t="s">
        <v>1564</v>
      </c>
      <c r="F8" s="302" t="s">
        <v>1565</v>
      </c>
      <c r="G8" s="302" t="s">
        <v>1566</v>
      </c>
      <c r="H8" s="302" t="s">
        <v>1567</v>
      </c>
      <c r="I8" s="302" t="s">
        <v>1568</v>
      </c>
      <c r="J8" s="302" t="s">
        <v>885</v>
      </c>
      <c r="K8" s="302" t="s">
        <v>1569</v>
      </c>
      <c r="L8" s="302" t="s">
        <v>97</v>
      </c>
      <c r="M8" s="303" t="s">
        <v>99</v>
      </c>
    </row>
    <row r="9" spans="2:13" x14ac:dyDescent="0.3">
      <c r="B9" s="240" t="s">
        <v>1597</v>
      </c>
      <c r="C9" s="350">
        <v>0</v>
      </c>
      <c r="D9" s="350">
        <v>0</v>
      </c>
      <c r="E9" s="350">
        <v>0</v>
      </c>
      <c r="F9" s="350">
        <v>0</v>
      </c>
      <c r="G9" s="350">
        <v>0</v>
      </c>
      <c r="H9" s="350">
        <v>0</v>
      </c>
      <c r="I9" s="350">
        <v>0</v>
      </c>
      <c r="J9" s="350">
        <v>0</v>
      </c>
      <c r="K9" s="350">
        <v>0</v>
      </c>
      <c r="L9" s="350">
        <v>0</v>
      </c>
      <c r="M9" s="350">
        <f>SUM(C9:L9)</f>
        <v>0</v>
      </c>
    </row>
    <row r="10" spans="2:13" x14ac:dyDescent="0.3">
      <c r="B10" s="240" t="s">
        <v>1598</v>
      </c>
      <c r="C10" s="350">
        <v>40.213999999999999</v>
      </c>
      <c r="D10" s="350">
        <v>1.488</v>
      </c>
      <c r="E10" s="350">
        <v>0</v>
      </c>
      <c r="F10" s="350">
        <v>4.0629999999999997</v>
      </c>
      <c r="G10" s="350">
        <v>1.78</v>
      </c>
      <c r="H10" s="350">
        <v>1E-3</v>
      </c>
      <c r="I10" s="350">
        <v>0.46300000000000002</v>
      </c>
      <c r="J10" s="350">
        <v>3.2149999999999999</v>
      </c>
      <c r="K10" s="350">
        <v>0</v>
      </c>
      <c r="L10" s="350">
        <v>0.04</v>
      </c>
      <c r="M10" s="350">
        <f t="shared" ref="M10:M19" si="0">SUM(C10:L10)</f>
        <v>51.264000000000003</v>
      </c>
    </row>
    <row r="11" spans="2:13" ht="30" customHeight="1" x14ac:dyDescent="0.3">
      <c r="B11" s="346" t="s">
        <v>1599</v>
      </c>
      <c r="C11" s="350">
        <f>SUM(C12:C15)</f>
        <v>59.892000000000003</v>
      </c>
      <c r="D11" s="350">
        <f t="shared" ref="D11:L11" si="1">SUM(D12:D15)</f>
        <v>3.5070000000000001</v>
      </c>
      <c r="E11" s="350">
        <f t="shared" si="1"/>
        <v>0</v>
      </c>
      <c r="F11" s="350">
        <f t="shared" si="1"/>
        <v>1.073</v>
      </c>
      <c r="G11" s="350">
        <f t="shared" si="1"/>
        <v>4.9719999999999995</v>
      </c>
      <c r="H11" s="350">
        <f t="shared" si="1"/>
        <v>0</v>
      </c>
      <c r="I11" s="350">
        <f t="shared" si="1"/>
        <v>2.81</v>
      </c>
      <c r="J11" s="350">
        <f t="shared" si="1"/>
        <v>6.3540000000000001</v>
      </c>
      <c r="K11" s="350">
        <f t="shared" si="1"/>
        <v>1.4999999999999999E-2</v>
      </c>
      <c r="L11" s="350">
        <f t="shared" si="1"/>
        <v>0.107</v>
      </c>
      <c r="M11" s="350">
        <f t="shared" si="0"/>
        <v>78.72999999999999</v>
      </c>
    </row>
    <row r="12" spans="2:13" x14ac:dyDescent="0.3">
      <c r="B12" s="352" t="s">
        <v>1600</v>
      </c>
      <c r="C12" s="350">
        <v>4.0999999999999996</v>
      </c>
      <c r="D12" s="350">
        <v>0.34799999999999998</v>
      </c>
      <c r="E12" s="350">
        <v>0</v>
      </c>
      <c r="F12" s="350">
        <v>0.04</v>
      </c>
      <c r="G12" s="350">
        <v>0.14299999999999999</v>
      </c>
      <c r="H12" s="350">
        <v>0</v>
      </c>
      <c r="I12" s="350">
        <v>0.09</v>
      </c>
      <c r="J12" s="350">
        <v>1.583</v>
      </c>
      <c r="K12" s="350">
        <v>0</v>
      </c>
      <c r="L12" s="350">
        <v>6.0000000000000001E-3</v>
      </c>
      <c r="M12" s="350">
        <f t="shared" si="0"/>
        <v>6.31</v>
      </c>
    </row>
    <row r="13" spans="2:13" x14ac:dyDescent="0.3">
      <c r="B13" s="352" t="s">
        <v>1601</v>
      </c>
      <c r="C13" s="350">
        <v>15.423</v>
      </c>
      <c r="D13" s="350">
        <v>0.87</v>
      </c>
      <c r="E13" s="350">
        <v>0</v>
      </c>
      <c r="F13" s="350">
        <v>0.10199999999999999</v>
      </c>
      <c r="G13" s="350">
        <v>2.2959999999999998</v>
      </c>
      <c r="H13" s="350">
        <v>0</v>
      </c>
      <c r="I13" s="350">
        <v>1.2569999999999999</v>
      </c>
      <c r="J13" s="350">
        <v>1.47</v>
      </c>
      <c r="K13" s="350">
        <v>0</v>
      </c>
      <c r="L13" s="350">
        <v>8.5999999999999993E-2</v>
      </c>
      <c r="M13" s="350">
        <f t="shared" si="0"/>
        <v>21.503999999999998</v>
      </c>
    </row>
    <row r="14" spans="2:13" x14ac:dyDescent="0.3">
      <c r="B14" s="353" t="s">
        <v>1602</v>
      </c>
      <c r="C14" s="350">
        <v>40.368000000000002</v>
      </c>
      <c r="D14" s="350">
        <v>2.2890000000000001</v>
      </c>
      <c r="E14" s="350">
        <v>0</v>
      </c>
      <c r="F14" s="350">
        <v>0.92800000000000005</v>
      </c>
      <c r="G14" s="350">
        <v>2.5329999999999999</v>
      </c>
      <c r="H14" s="350">
        <v>0</v>
      </c>
      <c r="I14" s="350">
        <v>1.4630000000000001</v>
      </c>
      <c r="J14" s="350">
        <v>3.3010000000000002</v>
      </c>
      <c r="K14" s="350">
        <v>1.4999999999999999E-2</v>
      </c>
      <c r="L14" s="350">
        <v>1.4999999999999999E-2</v>
      </c>
      <c r="M14" s="350">
        <f t="shared" si="0"/>
        <v>50.912000000000006</v>
      </c>
    </row>
    <row r="15" spans="2:13" x14ac:dyDescent="0.3">
      <c r="B15" s="353" t="s">
        <v>1603</v>
      </c>
      <c r="C15" s="350">
        <v>1E-3</v>
      </c>
      <c r="D15" s="350">
        <v>0</v>
      </c>
      <c r="E15" s="350">
        <v>0</v>
      </c>
      <c r="F15" s="350">
        <v>3.0000000000000001E-3</v>
      </c>
      <c r="G15" s="350">
        <v>0</v>
      </c>
      <c r="H15" s="350">
        <v>0</v>
      </c>
      <c r="I15" s="350">
        <v>0</v>
      </c>
      <c r="J15" s="350">
        <v>0</v>
      </c>
      <c r="K15" s="350">
        <v>0</v>
      </c>
      <c r="L15" s="350">
        <v>0</v>
      </c>
      <c r="M15" s="350">
        <f t="shared" si="0"/>
        <v>4.0000000000000001E-3</v>
      </c>
    </row>
    <row r="16" spans="2:13" x14ac:dyDescent="0.3">
      <c r="B16" s="240" t="s">
        <v>1604</v>
      </c>
      <c r="C16" s="350"/>
      <c r="D16" s="350"/>
      <c r="E16" s="350"/>
      <c r="F16" s="350"/>
      <c r="G16" s="350"/>
      <c r="H16" s="350"/>
      <c r="I16" s="350"/>
      <c r="J16" s="350"/>
      <c r="K16" s="350"/>
      <c r="L16" s="350"/>
      <c r="M16" s="350"/>
    </row>
    <row r="17" spans="2:13" x14ac:dyDescent="0.3">
      <c r="B17" s="240" t="s">
        <v>1605</v>
      </c>
      <c r="C17" s="350">
        <v>21.483000000000001</v>
      </c>
      <c r="D17" s="350">
        <v>1.3660000000000001</v>
      </c>
      <c r="E17" s="350">
        <v>0</v>
      </c>
      <c r="F17" s="350">
        <v>3.1379999999999999</v>
      </c>
      <c r="G17" s="350">
        <v>5.2889999999999997</v>
      </c>
      <c r="H17" s="350">
        <v>5.0999999999999997E-2</v>
      </c>
      <c r="I17" s="350">
        <v>7.93</v>
      </c>
      <c r="J17" s="350">
        <v>15.06</v>
      </c>
      <c r="K17" s="350">
        <v>0.191</v>
      </c>
      <c r="L17" s="350">
        <v>6.8000000000000005E-2</v>
      </c>
      <c r="M17" s="350">
        <f t="shared" si="0"/>
        <v>54.576000000000008</v>
      </c>
    </row>
    <row r="18" spans="2:13" x14ac:dyDescent="0.3">
      <c r="B18" s="265" t="s">
        <v>1606</v>
      </c>
      <c r="C18" s="350">
        <v>0.82299999999999995</v>
      </c>
      <c r="D18" s="350">
        <v>2.8000000000000001E-2</v>
      </c>
      <c r="E18" s="350">
        <v>0</v>
      </c>
      <c r="F18" s="350">
        <v>1.4E-2</v>
      </c>
      <c r="G18" s="350">
        <v>6.0000000000000001E-3</v>
      </c>
      <c r="H18" s="350">
        <v>0</v>
      </c>
      <c r="I18" s="350">
        <v>3.0000000000000001E-3</v>
      </c>
      <c r="J18" s="350">
        <v>2.3E-2</v>
      </c>
      <c r="K18" s="350">
        <v>0</v>
      </c>
      <c r="L18" s="350">
        <v>0</v>
      </c>
      <c r="M18" s="350">
        <f t="shared" si="0"/>
        <v>0.89700000000000002</v>
      </c>
    </row>
    <row r="19" spans="2:13" x14ac:dyDescent="0.3">
      <c r="B19" s="265" t="s">
        <v>97</v>
      </c>
      <c r="C19" s="350">
        <v>0</v>
      </c>
      <c r="D19" s="350">
        <v>0</v>
      </c>
      <c r="E19" s="350">
        <v>0</v>
      </c>
      <c r="F19" s="350">
        <v>0</v>
      </c>
      <c r="G19" s="350">
        <v>0</v>
      </c>
      <c r="H19" s="350">
        <v>0</v>
      </c>
      <c r="I19" s="350">
        <v>0</v>
      </c>
      <c r="J19" s="350">
        <v>0</v>
      </c>
      <c r="K19" s="350">
        <v>0</v>
      </c>
      <c r="L19" s="350">
        <v>0</v>
      </c>
      <c r="M19" s="350">
        <f t="shared" si="0"/>
        <v>0</v>
      </c>
    </row>
    <row r="20" spans="2:13" x14ac:dyDescent="0.3">
      <c r="B20" s="351" t="s">
        <v>99</v>
      </c>
      <c r="C20" s="315">
        <f>SUM(C9:C19)-C11-C16</f>
        <v>122.41200000000001</v>
      </c>
      <c r="D20" s="315">
        <f t="shared" ref="D20:M20" si="2">SUM(D9:D19)-D11-D16</f>
        <v>6.3890000000000011</v>
      </c>
      <c r="E20" s="315">
        <f t="shared" si="2"/>
        <v>0</v>
      </c>
      <c r="F20" s="315">
        <f t="shared" si="2"/>
        <v>8.2879999999999985</v>
      </c>
      <c r="G20" s="315">
        <f t="shared" si="2"/>
        <v>12.046999999999999</v>
      </c>
      <c r="H20" s="315">
        <f t="shared" si="2"/>
        <v>5.1999999999999998E-2</v>
      </c>
      <c r="I20" s="315">
        <f t="shared" si="2"/>
        <v>11.206</v>
      </c>
      <c r="J20" s="315">
        <f t="shared" si="2"/>
        <v>24.652000000000001</v>
      </c>
      <c r="K20" s="315">
        <f t="shared" si="2"/>
        <v>0.20600000000000002</v>
      </c>
      <c r="L20" s="315">
        <f t="shared" si="2"/>
        <v>0.21500000000000002</v>
      </c>
      <c r="M20" s="315">
        <f t="shared" si="2"/>
        <v>185.46700000000001</v>
      </c>
    </row>
    <row r="21" spans="2:13" x14ac:dyDescent="0.3">
      <c r="B21" s="354" t="s">
        <v>1607</v>
      </c>
    </row>
    <row r="25" spans="2:13" ht="15.6" x14ac:dyDescent="0.3">
      <c r="B25" s="298" t="s">
        <v>1608</v>
      </c>
      <c r="C25" s="271"/>
      <c r="D25" s="271"/>
      <c r="E25" s="271"/>
      <c r="F25" s="271"/>
      <c r="G25" s="271"/>
      <c r="H25" s="271"/>
      <c r="I25" s="271"/>
      <c r="J25" s="271"/>
      <c r="K25" s="271"/>
      <c r="L25" s="271"/>
      <c r="M25" s="271"/>
    </row>
    <row r="26" spans="2:13" x14ac:dyDescent="0.3">
      <c r="B26" s="348" t="s">
        <v>1399</v>
      </c>
      <c r="C26" s="349"/>
      <c r="D26" s="349"/>
      <c r="E26" s="349"/>
      <c r="F26" s="349"/>
      <c r="G26" s="349"/>
      <c r="H26" s="349"/>
      <c r="I26" s="349"/>
      <c r="J26" s="349"/>
      <c r="K26" s="349"/>
      <c r="L26" s="349"/>
      <c r="M26" s="349"/>
    </row>
    <row r="27" spans="2:13" x14ac:dyDescent="0.3">
      <c r="B27" s="326"/>
      <c r="C27" s="326"/>
      <c r="D27" s="326"/>
      <c r="E27" s="326"/>
      <c r="F27" s="326"/>
      <c r="G27" s="326"/>
      <c r="H27" s="326"/>
      <c r="I27" s="326"/>
      <c r="J27" s="326"/>
      <c r="K27" s="326"/>
      <c r="L27" s="326"/>
      <c r="M27" s="326"/>
    </row>
    <row r="28" spans="2:13" ht="28.8" x14ac:dyDescent="0.3">
      <c r="B28" s="326"/>
      <c r="C28" s="302" t="s">
        <v>1562</v>
      </c>
      <c r="D28" s="302" t="s">
        <v>1563</v>
      </c>
      <c r="E28" s="302" t="s">
        <v>1564</v>
      </c>
      <c r="F28" s="302" t="s">
        <v>1565</v>
      </c>
      <c r="G28" s="302" t="s">
        <v>1566</v>
      </c>
      <c r="H28" s="302" t="s">
        <v>1567</v>
      </c>
      <c r="I28" s="302" t="s">
        <v>1568</v>
      </c>
      <c r="J28" s="302" t="s">
        <v>885</v>
      </c>
      <c r="K28" s="302" t="s">
        <v>1569</v>
      </c>
      <c r="L28" s="302" t="s">
        <v>97</v>
      </c>
      <c r="M28" s="303" t="s">
        <v>99</v>
      </c>
    </row>
    <row r="29" spans="2:13" x14ac:dyDescent="0.3">
      <c r="B29" s="240" t="s">
        <v>1597</v>
      </c>
      <c r="C29" s="350">
        <v>0</v>
      </c>
      <c r="D29" s="350">
        <v>0</v>
      </c>
      <c r="E29" s="350">
        <v>0</v>
      </c>
      <c r="F29" s="350">
        <v>0</v>
      </c>
      <c r="G29" s="350">
        <v>0</v>
      </c>
      <c r="H29" s="350">
        <v>0</v>
      </c>
      <c r="I29" s="350">
        <v>0</v>
      </c>
      <c r="J29" s="350">
        <v>0</v>
      </c>
      <c r="K29" s="350">
        <v>0</v>
      </c>
      <c r="L29" s="350">
        <v>0</v>
      </c>
      <c r="M29" s="350">
        <f>SUM(C29:L29)</f>
        <v>0</v>
      </c>
    </row>
    <row r="30" spans="2:13" x14ac:dyDescent="0.3">
      <c r="B30" s="240" t="s">
        <v>1598</v>
      </c>
      <c r="C30" s="350">
        <v>89.040999999999997</v>
      </c>
      <c r="D30" s="350">
        <v>4.9119999999999999</v>
      </c>
      <c r="E30" s="350">
        <v>0.113</v>
      </c>
      <c r="F30" s="350">
        <v>9.1379999999999999</v>
      </c>
      <c r="G30" s="350">
        <v>4.3630000000000004</v>
      </c>
      <c r="H30" s="350">
        <v>0.41299999999999998</v>
      </c>
      <c r="I30" s="350">
        <v>7.2619999999999996</v>
      </c>
      <c r="J30" s="350">
        <v>5.2009999999999996</v>
      </c>
      <c r="K30" s="350">
        <v>0.69399999999999995</v>
      </c>
      <c r="L30" s="350">
        <v>0.16700000000000001</v>
      </c>
      <c r="M30" s="350">
        <f t="shared" ref="M30:M39" si="3">SUM(C30:L30)</f>
        <v>121.304</v>
      </c>
    </row>
    <row r="31" spans="2:13" ht="28.8" x14ac:dyDescent="0.3">
      <c r="B31" s="346" t="s">
        <v>1599</v>
      </c>
      <c r="C31" s="350">
        <f>SUM(C32:C35)</f>
        <v>32.437999999999995</v>
      </c>
      <c r="D31" s="350">
        <f t="shared" ref="D31:L31" si="4">SUM(D32:D35)</f>
        <v>2.266</v>
      </c>
      <c r="E31" s="350">
        <f t="shared" si="4"/>
        <v>4.0000000000000001E-3</v>
      </c>
      <c r="F31" s="350">
        <f t="shared" si="4"/>
        <v>0.77600000000000002</v>
      </c>
      <c r="G31" s="350">
        <f t="shared" si="4"/>
        <v>3.6639999999999997</v>
      </c>
      <c r="H31" s="350">
        <f t="shared" si="4"/>
        <v>0.45300000000000001</v>
      </c>
      <c r="I31" s="350">
        <f t="shared" si="4"/>
        <v>5.931</v>
      </c>
      <c r="J31" s="350">
        <f t="shared" si="4"/>
        <v>4.9729999999999999</v>
      </c>
      <c r="K31" s="350">
        <f t="shared" si="4"/>
        <v>0.14400000000000002</v>
      </c>
      <c r="L31" s="350">
        <f t="shared" si="4"/>
        <v>7.4999999999999997E-2</v>
      </c>
      <c r="M31" s="350">
        <f t="shared" si="3"/>
        <v>50.723999999999997</v>
      </c>
    </row>
    <row r="32" spans="2:13" x14ac:dyDescent="0.3">
      <c r="B32" s="352" t="s">
        <v>1600</v>
      </c>
      <c r="C32" s="350">
        <v>4.9489999999999998</v>
      </c>
      <c r="D32" s="350">
        <v>0.48799999999999999</v>
      </c>
      <c r="E32" s="350">
        <v>1E-3</v>
      </c>
      <c r="F32" s="350">
        <v>2.9000000000000001E-2</v>
      </c>
      <c r="G32" s="350">
        <v>0.44900000000000001</v>
      </c>
      <c r="H32" s="350">
        <v>0.1</v>
      </c>
      <c r="I32" s="350">
        <v>0.40200000000000002</v>
      </c>
      <c r="J32" s="350">
        <v>1.76</v>
      </c>
      <c r="K32" s="350">
        <v>5.7000000000000002E-2</v>
      </c>
      <c r="L32" s="350">
        <v>7.0000000000000001E-3</v>
      </c>
      <c r="M32" s="350">
        <f t="shared" si="3"/>
        <v>8.2419999999999991</v>
      </c>
    </row>
    <row r="33" spans="2:13" x14ac:dyDescent="0.3">
      <c r="B33" s="352" t="s">
        <v>1601</v>
      </c>
      <c r="C33" s="350">
        <v>9.4589999999999996</v>
      </c>
      <c r="D33" s="350">
        <v>0.60799999999999998</v>
      </c>
      <c r="E33" s="350">
        <v>0</v>
      </c>
      <c r="F33" s="350">
        <v>6.4000000000000001E-2</v>
      </c>
      <c r="G33" s="350">
        <v>0.79500000000000004</v>
      </c>
      <c r="H33" s="350">
        <v>0.106</v>
      </c>
      <c r="I33" s="350">
        <v>1.5349999999999999</v>
      </c>
      <c r="J33" s="350">
        <v>1.538</v>
      </c>
      <c r="K33" s="350">
        <v>2.7E-2</v>
      </c>
      <c r="L33" s="350">
        <v>1.4999999999999999E-2</v>
      </c>
      <c r="M33" s="350">
        <f t="shared" si="3"/>
        <v>14.147</v>
      </c>
    </row>
    <row r="34" spans="2:13" x14ac:dyDescent="0.3">
      <c r="B34" s="353" t="s">
        <v>1602</v>
      </c>
      <c r="C34" s="350">
        <v>18.02</v>
      </c>
      <c r="D34" s="350">
        <v>1.17</v>
      </c>
      <c r="E34" s="350">
        <v>3.0000000000000001E-3</v>
      </c>
      <c r="F34" s="350">
        <v>0.65600000000000003</v>
      </c>
      <c r="G34" s="350">
        <v>2.42</v>
      </c>
      <c r="H34" s="350">
        <v>0.247</v>
      </c>
      <c r="I34" s="350">
        <v>3.9940000000000002</v>
      </c>
      <c r="J34" s="350">
        <v>1.6739999999999999</v>
      </c>
      <c r="K34" s="350">
        <v>0.06</v>
      </c>
      <c r="L34" s="350">
        <v>5.2999999999999999E-2</v>
      </c>
      <c r="M34" s="350">
        <f t="shared" si="3"/>
        <v>28.296999999999997</v>
      </c>
    </row>
    <row r="35" spans="2:13" x14ac:dyDescent="0.3">
      <c r="B35" s="353" t="s">
        <v>1603</v>
      </c>
      <c r="C35" s="350">
        <v>0.01</v>
      </c>
      <c r="D35" s="350">
        <v>0</v>
      </c>
      <c r="E35" s="350">
        <v>0</v>
      </c>
      <c r="F35" s="350">
        <v>2.7E-2</v>
      </c>
      <c r="G35" s="350">
        <v>0</v>
      </c>
      <c r="H35" s="350">
        <v>0</v>
      </c>
      <c r="I35" s="350">
        <v>0</v>
      </c>
      <c r="J35" s="350">
        <v>1E-3</v>
      </c>
      <c r="K35" s="350">
        <v>0</v>
      </c>
      <c r="L35" s="350">
        <v>0</v>
      </c>
      <c r="M35" s="350">
        <f t="shared" si="3"/>
        <v>3.7999999999999999E-2</v>
      </c>
    </row>
    <row r="36" spans="2:13" x14ac:dyDescent="0.3">
      <c r="B36" s="240" t="s">
        <v>1604</v>
      </c>
      <c r="C36" s="350">
        <f>SUM(C37:C38)</f>
        <v>14.046000000000001</v>
      </c>
      <c r="D36" s="350">
        <f t="shared" ref="D36:L36" si="5">SUM(D37:D38)</f>
        <v>0.93900000000000006</v>
      </c>
      <c r="E36" s="350">
        <f t="shared" si="5"/>
        <v>2.8000000000000001E-2</v>
      </c>
      <c r="F36" s="350">
        <f t="shared" si="5"/>
        <v>0.34200000000000003</v>
      </c>
      <c r="G36" s="350">
        <f t="shared" si="5"/>
        <v>2.8649999999999998</v>
      </c>
      <c r="H36" s="350">
        <f t="shared" si="5"/>
        <v>1.49</v>
      </c>
      <c r="I36" s="350">
        <f t="shared" si="5"/>
        <v>9.7240000000000002</v>
      </c>
      <c r="J36" s="350">
        <f t="shared" si="5"/>
        <v>7.8169999999999993</v>
      </c>
      <c r="K36" s="350">
        <f t="shared" si="5"/>
        <v>0.48099999999999998</v>
      </c>
      <c r="L36" s="350">
        <f t="shared" si="5"/>
        <v>7.0369999999999999</v>
      </c>
      <c r="M36" s="350">
        <f t="shared" si="3"/>
        <v>44.768999999999998</v>
      </c>
    </row>
    <row r="37" spans="2:13" x14ac:dyDescent="0.3">
      <c r="B37" s="240" t="s">
        <v>1605</v>
      </c>
      <c r="C37" s="350">
        <v>13.037000000000001</v>
      </c>
      <c r="D37" s="350">
        <v>0.9</v>
      </c>
      <c r="E37" s="350">
        <v>2.8000000000000001E-2</v>
      </c>
      <c r="F37" s="350">
        <v>0.33800000000000002</v>
      </c>
      <c r="G37" s="350">
        <v>2.851</v>
      </c>
      <c r="H37" s="350">
        <v>1.49</v>
      </c>
      <c r="I37" s="350">
        <v>9.7149999999999999</v>
      </c>
      <c r="J37" s="350">
        <v>7.7939999999999996</v>
      </c>
      <c r="K37" s="350">
        <v>0.47199999999999998</v>
      </c>
      <c r="L37" s="350">
        <v>7.0369999999999999</v>
      </c>
      <c r="M37" s="350">
        <f t="shared" si="3"/>
        <v>43.661999999999999</v>
      </c>
    </row>
    <row r="38" spans="2:13" x14ac:dyDescent="0.3">
      <c r="B38" s="265" t="s">
        <v>1606</v>
      </c>
      <c r="C38" s="350">
        <v>1.0089999999999999</v>
      </c>
      <c r="D38" s="350">
        <v>3.9E-2</v>
      </c>
      <c r="E38" s="350">
        <v>0</v>
      </c>
      <c r="F38" s="350">
        <v>4.0000000000000001E-3</v>
      </c>
      <c r="G38" s="350">
        <v>1.4E-2</v>
      </c>
      <c r="H38" s="350">
        <v>0</v>
      </c>
      <c r="I38" s="350">
        <v>8.9999999999999993E-3</v>
      </c>
      <c r="J38" s="350">
        <v>2.3E-2</v>
      </c>
      <c r="K38" s="350">
        <v>8.9999999999999993E-3</v>
      </c>
      <c r="L38" s="350">
        <v>0</v>
      </c>
      <c r="M38" s="350">
        <f t="shared" si="3"/>
        <v>1.1069999999999995</v>
      </c>
    </row>
    <row r="39" spans="2:13" x14ac:dyDescent="0.3">
      <c r="B39" s="265" t="s">
        <v>97</v>
      </c>
      <c r="C39" s="350">
        <v>0</v>
      </c>
      <c r="D39" s="350">
        <v>0</v>
      </c>
      <c r="E39" s="350">
        <v>0</v>
      </c>
      <c r="F39" s="350">
        <v>0</v>
      </c>
      <c r="G39" s="350">
        <v>0</v>
      </c>
      <c r="H39" s="350">
        <v>0</v>
      </c>
      <c r="I39" s="350">
        <v>0</v>
      </c>
      <c r="J39" s="350">
        <v>0</v>
      </c>
      <c r="K39" s="350">
        <v>0</v>
      </c>
      <c r="L39" s="350">
        <v>0</v>
      </c>
      <c r="M39" s="350">
        <f t="shared" si="3"/>
        <v>0</v>
      </c>
    </row>
    <row r="40" spans="2:13" x14ac:dyDescent="0.3">
      <c r="B40" s="351" t="s">
        <v>99</v>
      </c>
      <c r="C40" s="315">
        <f>SUM(C29:C39)-C31-C36</f>
        <v>135.52499999999998</v>
      </c>
      <c r="D40" s="315">
        <f t="shared" ref="D40:M40" si="6">SUM(D29:D39)-D31-D36</f>
        <v>8.1170000000000009</v>
      </c>
      <c r="E40" s="315">
        <f t="shared" si="6"/>
        <v>0.14500000000000002</v>
      </c>
      <c r="F40" s="315">
        <f t="shared" si="6"/>
        <v>10.255999999999998</v>
      </c>
      <c r="G40" s="315">
        <f t="shared" si="6"/>
        <v>10.891999999999999</v>
      </c>
      <c r="H40" s="315">
        <f t="shared" si="6"/>
        <v>2.3560000000000008</v>
      </c>
      <c r="I40" s="315">
        <f t="shared" si="6"/>
        <v>22.917000000000005</v>
      </c>
      <c r="J40" s="315">
        <f t="shared" si="6"/>
        <v>17.991</v>
      </c>
      <c r="K40" s="315">
        <f t="shared" si="6"/>
        <v>1.319</v>
      </c>
      <c r="L40" s="315">
        <f t="shared" si="6"/>
        <v>7.2790000000000008</v>
      </c>
      <c r="M40" s="315">
        <f t="shared" si="6"/>
        <v>216.79699999999997</v>
      </c>
    </row>
    <row r="45" spans="2:13" ht="15.6" x14ac:dyDescent="0.3">
      <c r="B45" s="298" t="s">
        <v>1609</v>
      </c>
      <c r="C45" s="271"/>
      <c r="D45" s="271"/>
      <c r="E45" s="271"/>
      <c r="F45" s="271"/>
      <c r="G45" s="271"/>
      <c r="H45" s="271"/>
      <c r="I45" s="271"/>
      <c r="J45" s="271"/>
      <c r="K45" s="271"/>
      <c r="L45" s="271"/>
      <c r="M45" s="271"/>
    </row>
    <row r="46" spans="2:13" x14ac:dyDescent="0.3">
      <c r="B46" s="348" t="s">
        <v>1401</v>
      </c>
      <c r="C46" s="349"/>
      <c r="D46" s="349"/>
      <c r="E46" s="349"/>
      <c r="F46" s="349"/>
      <c r="G46" s="349"/>
      <c r="H46" s="349"/>
      <c r="I46" s="349"/>
      <c r="J46" s="349"/>
      <c r="K46" s="349"/>
      <c r="L46" s="349"/>
      <c r="M46" s="349"/>
    </row>
    <row r="47" spans="2:13" x14ac:dyDescent="0.3">
      <c r="B47" s="326"/>
      <c r="C47" s="326"/>
      <c r="D47" s="326"/>
      <c r="E47" s="326"/>
      <c r="F47" s="326"/>
      <c r="G47" s="326"/>
      <c r="H47" s="326"/>
      <c r="I47" s="326"/>
      <c r="J47" s="326"/>
      <c r="K47" s="326"/>
      <c r="L47" s="326"/>
      <c r="M47" s="326"/>
    </row>
    <row r="48" spans="2:13" ht="28.8" x14ac:dyDescent="0.3">
      <c r="B48" s="326"/>
      <c r="C48" s="302" t="s">
        <v>1562</v>
      </c>
      <c r="D48" s="302" t="s">
        <v>1563</v>
      </c>
      <c r="E48" s="302" t="s">
        <v>1564</v>
      </c>
      <c r="F48" s="302" t="s">
        <v>1565</v>
      </c>
      <c r="G48" s="302" t="s">
        <v>1566</v>
      </c>
      <c r="H48" s="302" t="s">
        <v>1567</v>
      </c>
      <c r="I48" s="302" t="s">
        <v>1568</v>
      </c>
      <c r="J48" s="302" t="s">
        <v>885</v>
      </c>
      <c r="K48" s="302" t="s">
        <v>1569</v>
      </c>
      <c r="L48" s="302" t="s">
        <v>97</v>
      </c>
      <c r="M48" s="303" t="s">
        <v>99</v>
      </c>
    </row>
    <row r="49" spans="2:14" x14ac:dyDescent="0.3">
      <c r="B49" s="240" t="s">
        <v>1597</v>
      </c>
      <c r="C49" s="350">
        <v>0</v>
      </c>
      <c r="D49" s="350">
        <v>0</v>
      </c>
      <c r="E49" s="350">
        <v>0</v>
      </c>
      <c r="F49" s="350">
        <v>0</v>
      </c>
      <c r="G49" s="350">
        <v>0</v>
      </c>
      <c r="H49" s="350">
        <v>0</v>
      </c>
      <c r="I49" s="350">
        <v>0</v>
      </c>
      <c r="J49" s="350">
        <v>0</v>
      </c>
      <c r="K49" s="350">
        <v>0</v>
      </c>
      <c r="L49" s="350">
        <v>0</v>
      </c>
      <c r="M49" s="350">
        <f>SUM(C49:L49)</f>
        <v>0</v>
      </c>
    </row>
    <row r="50" spans="2:14" x14ac:dyDescent="0.3">
      <c r="B50" s="240" t="s">
        <v>1598</v>
      </c>
      <c r="C50" s="350">
        <v>129.25399999999999</v>
      </c>
      <c r="D50" s="350">
        <v>6.4009999999999998</v>
      </c>
      <c r="E50" s="350">
        <v>0.113</v>
      </c>
      <c r="F50" s="350">
        <v>13.2</v>
      </c>
      <c r="G50" s="350">
        <v>6.1420000000000003</v>
      </c>
      <c r="H50" s="350">
        <v>0.41399999999999998</v>
      </c>
      <c r="I50" s="350">
        <v>7.7249999999999996</v>
      </c>
      <c r="J50" s="350">
        <v>8.4160000000000004</v>
      </c>
      <c r="K50" s="350">
        <v>0.69399999999999995</v>
      </c>
      <c r="L50" s="350">
        <v>0.20699999999999999</v>
      </c>
      <c r="M50" s="350">
        <f t="shared" ref="M50:M59" si="7">SUM(C50:L50)</f>
        <v>172.56599999999995</v>
      </c>
    </row>
    <row r="51" spans="2:14" ht="28.8" x14ac:dyDescent="0.3">
      <c r="B51" s="346" t="s">
        <v>1599</v>
      </c>
      <c r="C51" s="350">
        <f>SUM(C52:C55)</f>
        <v>92.329999999999984</v>
      </c>
      <c r="D51" s="350">
        <f t="shared" ref="D51:L51" si="8">SUM(D52:D55)</f>
        <v>5.7729999999999997</v>
      </c>
      <c r="E51" s="350">
        <f t="shared" si="8"/>
        <v>4.0000000000000001E-3</v>
      </c>
      <c r="F51" s="350">
        <f t="shared" si="8"/>
        <v>1.8490000000000002</v>
      </c>
      <c r="G51" s="350">
        <f t="shared" si="8"/>
        <v>8.636000000000001</v>
      </c>
      <c r="H51" s="350">
        <f t="shared" si="8"/>
        <v>0.45400000000000001</v>
      </c>
      <c r="I51" s="350">
        <f t="shared" si="8"/>
        <v>8.7419999999999991</v>
      </c>
      <c r="J51" s="350">
        <f t="shared" si="8"/>
        <v>11.327</v>
      </c>
      <c r="K51" s="350">
        <f t="shared" si="8"/>
        <v>0.159</v>
      </c>
      <c r="L51" s="350">
        <f t="shared" si="8"/>
        <v>0.184</v>
      </c>
      <c r="M51" s="350">
        <f t="shared" si="7"/>
        <v>129.45799999999997</v>
      </c>
    </row>
    <row r="52" spans="2:14" x14ac:dyDescent="0.3">
      <c r="B52" s="352" t="s">
        <v>1600</v>
      </c>
      <c r="C52" s="350">
        <v>9.0489999999999995</v>
      </c>
      <c r="D52" s="350">
        <v>0.83699999999999997</v>
      </c>
      <c r="E52" s="350">
        <v>1E-3</v>
      </c>
      <c r="F52" s="350">
        <v>6.9000000000000006E-2</v>
      </c>
      <c r="G52" s="350">
        <v>0.59199999999999997</v>
      </c>
      <c r="H52" s="350">
        <v>0.1</v>
      </c>
      <c r="I52" s="350">
        <v>0.49299999999999999</v>
      </c>
      <c r="J52" s="350">
        <v>3.343</v>
      </c>
      <c r="K52" s="350">
        <v>5.7000000000000002E-2</v>
      </c>
      <c r="L52" s="350">
        <v>1.4E-2</v>
      </c>
      <c r="M52" s="350">
        <f t="shared" si="7"/>
        <v>14.555</v>
      </c>
    </row>
    <row r="53" spans="2:14" x14ac:dyDescent="0.3">
      <c r="B53" s="352" t="s">
        <v>1601</v>
      </c>
      <c r="C53" s="350">
        <v>24.882000000000001</v>
      </c>
      <c r="D53" s="350">
        <v>1.478</v>
      </c>
      <c r="E53" s="350">
        <v>0</v>
      </c>
      <c r="F53" s="350">
        <v>0.16600000000000001</v>
      </c>
      <c r="G53" s="350">
        <v>3.0910000000000002</v>
      </c>
      <c r="H53" s="350">
        <v>0.106</v>
      </c>
      <c r="I53" s="350">
        <v>2.7919999999999998</v>
      </c>
      <c r="J53" s="350">
        <v>3.008</v>
      </c>
      <c r="K53" s="350">
        <v>2.7E-2</v>
      </c>
      <c r="L53" s="350">
        <v>0.10199999999999999</v>
      </c>
      <c r="M53" s="350">
        <f t="shared" si="7"/>
        <v>35.652000000000008</v>
      </c>
    </row>
    <row r="54" spans="2:14" x14ac:dyDescent="0.3">
      <c r="B54" s="353" t="s">
        <v>1602</v>
      </c>
      <c r="C54" s="350">
        <v>58.387999999999998</v>
      </c>
      <c r="D54" s="350">
        <v>3.4580000000000002</v>
      </c>
      <c r="E54" s="350">
        <v>3.0000000000000001E-3</v>
      </c>
      <c r="F54" s="350">
        <v>1.5840000000000001</v>
      </c>
      <c r="G54" s="350">
        <v>4.9530000000000003</v>
      </c>
      <c r="H54" s="350">
        <v>0.248</v>
      </c>
      <c r="I54" s="350">
        <v>5.4569999999999999</v>
      </c>
      <c r="J54" s="350">
        <v>4.9749999999999996</v>
      </c>
      <c r="K54" s="350">
        <v>7.4999999999999997E-2</v>
      </c>
      <c r="L54" s="350">
        <v>6.8000000000000005E-2</v>
      </c>
      <c r="M54" s="350">
        <f t="shared" si="7"/>
        <v>79.208999999999989</v>
      </c>
    </row>
    <row r="55" spans="2:14" x14ac:dyDescent="0.3">
      <c r="B55" s="353" t="s">
        <v>1603</v>
      </c>
      <c r="C55" s="350">
        <v>1.0999999999999999E-2</v>
      </c>
      <c r="D55" s="350">
        <v>0</v>
      </c>
      <c r="E55" s="350">
        <v>0</v>
      </c>
      <c r="F55" s="350">
        <v>0.03</v>
      </c>
      <c r="G55" s="350">
        <v>0</v>
      </c>
      <c r="H55" s="350">
        <v>0</v>
      </c>
      <c r="I55" s="350">
        <v>0</v>
      </c>
      <c r="J55" s="350">
        <v>1E-3</v>
      </c>
      <c r="K55" s="350">
        <v>0</v>
      </c>
      <c r="L55" s="350">
        <v>0</v>
      </c>
      <c r="M55" s="350">
        <f t="shared" si="7"/>
        <v>4.1999999999999996E-2</v>
      </c>
    </row>
    <row r="56" spans="2:14" x14ac:dyDescent="0.3">
      <c r="B56" s="240" t="s">
        <v>1604</v>
      </c>
      <c r="C56" s="350">
        <f>SUM(C57:C58)</f>
        <v>36.352000000000004</v>
      </c>
      <c r="D56" s="350">
        <f t="shared" ref="D56:L56" si="9">SUM(D57:D58)</f>
        <v>2.3330000000000002</v>
      </c>
      <c r="E56" s="350">
        <f t="shared" si="9"/>
        <v>2.8000000000000001E-2</v>
      </c>
      <c r="F56" s="350">
        <f t="shared" si="9"/>
        <v>3.4949999999999997</v>
      </c>
      <c r="G56" s="350">
        <f t="shared" si="9"/>
        <v>8.16</v>
      </c>
      <c r="H56" s="350">
        <f t="shared" si="9"/>
        <v>1.542</v>
      </c>
      <c r="I56" s="350">
        <f t="shared" si="9"/>
        <v>17.655999999999999</v>
      </c>
      <c r="J56" s="350">
        <f t="shared" si="9"/>
        <v>22.9</v>
      </c>
      <c r="K56" s="350">
        <f t="shared" si="9"/>
        <v>0.67200000000000004</v>
      </c>
      <c r="L56" s="350">
        <f t="shared" si="9"/>
        <v>7.1040000000000001</v>
      </c>
      <c r="M56" s="350">
        <f t="shared" si="7"/>
        <v>100.242</v>
      </c>
    </row>
    <row r="57" spans="2:14" x14ac:dyDescent="0.3">
      <c r="B57" s="265" t="s">
        <v>1605</v>
      </c>
      <c r="C57" s="355">
        <v>34.520000000000003</v>
      </c>
      <c r="D57" s="355">
        <v>2.266</v>
      </c>
      <c r="E57" s="355">
        <v>2.8000000000000001E-2</v>
      </c>
      <c r="F57" s="355">
        <v>3.4769999999999999</v>
      </c>
      <c r="G57" s="355">
        <v>8.14</v>
      </c>
      <c r="H57" s="355">
        <v>1.542</v>
      </c>
      <c r="I57" s="355">
        <v>17.645</v>
      </c>
      <c r="J57" s="355">
        <v>22.853999999999999</v>
      </c>
      <c r="K57" s="355">
        <v>0.66300000000000003</v>
      </c>
      <c r="L57" s="355">
        <v>7.1040000000000001</v>
      </c>
      <c r="M57" s="350">
        <f t="shared" si="7"/>
        <v>98.23899999999999</v>
      </c>
    </row>
    <row r="58" spans="2:14" x14ac:dyDescent="0.3">
      <c r="B58" s="265" t="s">
        <v>1606</v>
      </c>
      <c r="C58" s="350">
        <v>1.8320000000000001</v>
      </c>
      <c r="D58" s="350">
        <v>6.7000000000000004E-2</v>
      </c>
      <c r="E58" s="350">
        <v>0</v>
      </c>
      <c r="F58" s="350">
        <v>1.7999999999999999E-2</v>
      </c>
      <c r="G58" s="350">
        <v>0.02</v>
      </c>
      <c r="H58" s="350">
        <v>0</v>
      </c>
      <c r="I58" s="350">
        <v>1.0999999999999999E-2</v>
      </c>
      <c r="J58" s="350">
        <v>4.5999999999999999E-2</v>
      </c>
      <c r="K58" s="350">
        <v>8.9999999999999993E-3</v>
      </c>
      <c r="L58" s="350">
        <v>0</v>
      </c>
      <c r="M58" s="350">
        <f t="shared" si="7"/>
        <v>2.0030000000000001</v>
      </c>
    </row>
    <row r="59" spans="2:14" x14ac:dyDescent="0.3">
      <c r="B59" s="265" t="s">
        <v>97</v>
      </c>
      <c r="C59" s="350">
        <v>0</v>
      </c>
      <c r="D59" s="350">
        <v>0</v>
      </c>
      <c r="E59" s="350">
        <v>0</v>
      </c>
      <c r="F59" s="350">
        <v>0</v>
      </c>
      <c r="G59" s="350">
        <v>0</v>
      </c>
      <c r="H59" s="350">
        <v>0</v>
      </c>
      <c r="I59" s="350">
        <v>0</v>
      </c>
      <c r="J59" s="350">
        <v>0</v>
      </c>
      <c r="K59" s="350">
        <v>0</v>
      </c>
      <c r="L59" s="350">
        <v>0</v>
      </c>
      <c r="M59" s="350">
        <f t="shared" si="7"/>
        <v>0</v>
      </c>
    </row>
    <row r="60" spans="2:14" x14ac:dyDescent="0.3">
      <c r="B60" s="351" t="s">
        <v>99</v>
      </c>
      <c r="C60" s="315">
        <f>SUM(C49:C59)-C51-C56</f>
        <v>257.93599999999992</v>
      </c>
      <c r="D60" s="315">
        <f t="shared" ref="D60:M60" si="10">SUM(D49:D59)-D51-D56</f>
        <v>14.507</v>
      </c>
      <c r="E60" s="315">
        <f t="shared" si="10"/>
        <v>0.14500000000000002</v>
      </c>
      <c r="F60" s="315">
        <f t="shared" si="10"/>
        <v>18.544000000000004</v>
      </c>
      <c r="G60" s="315">
        <f t="shared" si="10"/>
        <v>22.937999999999999</v>
      </c>
      <c r="H60" s="315">
        <f t="shared" si="10"/>
        <v>2.4099999999999993</v>
      </c>
      <c r="I60" s="315">
        <f t="shared" si="10"/>
        <v>34.122999999999998</v>
      </c>
      <c r="J60" s="315">
        <f t="shared" si="10"/>
        <v>42.643000000000008</v>
      </c>
      <c r="K60" s="315">
        <f t="shared" si="10"/>
        <v>1.5250000000000004</v>
      </c>
      <c r="L60" s="315">
        <f t="shared" si="10"/>
        <v>7.4950000000000019</v>
      </c>
      <c r="M60" s="315">
        <f t="shared" si="10"/>
        <v>402.26599999999991</v>
      </c>
    </row>
    <row r="62" spans="2:14" x14ac:dyDescent="0.3">
      <c r="B62" s="271"/>
      <c r="C62" s="271"/>
      <c r="D62" s="271"/>
      <c r="E62" s="271"/>
      <c r="F62" s="271"/>
      <c r="G62" s="271"/>
      <c r="H62" s="271"/>
      <c r="I62" s="271"/>
      <c r="J62" s="271"/>
      <c r="K62" s="271"/>
      <c r="L62" s="271"/>
      <c r="N62" s="271"/>
    </row>
    <row r="64" spans="2:14" x14ac:dyDescent="0.3">
      <c r="N64" s="227" t="s">
        <v>1459</v>
      </c>
    </row>
    <row r="77" spans="14:14" x14ac:dyDescent="0.3">
      <c r="N77" s="271"/>
    </row>
  </sheetData>
  <hyperlinks>
    <hyperlink ref="N64" location="Contents!A1" display="To Frontpage" xr:uid="{F8811766-0544-4E4A-BC6A-5EF2E8EF0A78}"/>
  </hyperlinks>
  <pageMargins left="0.70866141732283472" right="0.70866141732283472" top="0.74803149606299213" bottom="0.74803149606299213" header="0.31496062992125984" footer="0.31496062992125984"/>
  <pageSetup paperSize="9" scale="39" orientation="landscape" r:id="rId1"/>
  <headerFooter>
    <oddFooter>&amp;C&amp;1#&amp;"Calibri"&amp;10&amp;K000000Confidential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2407F-972A-4892-A486-770252A0318E}">
  <sheetPr codeName="Ark7">
    <pageSetUpPr fitToPage="1"/>
  </sheetPr>
  <dimension ref="B4:N85"/>
  <sheetViews>
    <sheetView zoomScale="85" zoomScaleNormal="85" zoomScaleSheetLayoutView="100" workbookViewId="0"/>
  </sheetViews>
  <sheetFormatPr defaultColWidth="9.109375" defaultRowHeight="14.4" x14ac:dyDescent="0.3"/>
  <cols>
    <col min="1" max="1" width="4.6640625" style="265" customWidth="1"/>
    <col min="2" max="2" width="25.109375" style="265" bestFit="1" customWidth="1"/>
    <col min="3" max="12" width="17.6640625" style="265" customWidth="1"/>
    <col min="13" max="13" width="18.5546875" style="265" bestFit="1" customWidth="1"/>
    <col min="14" max="20" width="9.109375" style="265"/>
    <col min="21" max="21" width="9.109375" style="265" customWidth="1"/>
    <col min="22" max="16384" width="9.109375" style="265"/>
  </cols>
  <sheetData>
    <row r="4" spans="2:13" x14ac:dyDescent="0.3">
      <c r="B4" s="271"/>
      <c r="C4" s="271"/>
      <c r="D4" s="271"/>
      <c r="E4" s="271"/>
      <c r="F4" s="271"/>
      <c r="G4" s="271"/>
      <c r="H4" s="271"/>
      <c r="I4" s="271"/>
      <c r="J4" s="271"/>
      <c r="K4" s="271"/>
      <c r="L4" s="271"/>
      <c r="M4" s="271"/>
    </row>
    <row r="5" spans="2:13" ht="15.6" x14ac:dyDescent="0.3">
      <c r="B5" s="298" t="s">
        <v>1610</v>
      </c>
      <c r="C5" s="271"/>
      <c r="D5" s="271"/>
      <c r="E5" s="271"/>
      <c r="F5" s="271"/>
      <c r="G5" s="271"/>
      <c r="H5" s="271"/>
      <c r="I5" s="271"/>
      <c r="J5" s="271"/>
      <c r="K5" s="271"/>
      <c r="L5" s="271"/>
      <c r="M5" s="271"/>
    </row>
    <row r="6" spans="2:13" x14ac:dyDescent="0.3">
      <c r="B6" s="348" t="s">
        <v>1611</v>
      </c>
      <c r="C6" s="349"/>
      <c r="D6" s="349"/>
      <c r="E6" s="349"/>
      <c r="F6" s="349"/>
      <c r="G6" s="349"/>
      <c r="H6" s="349"/>
      <c r="I6" s="349"/>
      <c r="J6" s="349"/>
      <c r="K6" s="349"/>
      <c r="L6" s="349"/>
      <c r="M6" s="349"/>
    </row>
    <row r="7" spans="2:13" x14ac:dyDescent="0.3">
      <c r="B7" s="326"/>
      <c r="C7" s="326"/>
      <c r="D7" s="326"/>
      <c r="E7" s="326"/>
      <c r="F7" s="326"/>
      <c r="G7" s="326"/>
      <c r="H7" s="326"/>
      <c r="I7" s="326"/>
      <c r="J7" s="326"/>
      <c r="K7" s="326"/>
      <c r="L7" s="326"/>
      <c r="M7" s="326"/>
    </row>
    <row r="8" spans="2:13" ht="28.8" x14ac:dyDescent="0.3">
      <c r="B8" s="326"/>
      <c r="C8" s="302" t="s">
        <v>1562</v>
      </c>
      <c r="D8" s="302" t="s">
        <v>1563</v>
      </c>
      <c r="E8" s="302" t="s">
        <v>1564</v>
      </c>
      <c r="F8" s="302" t="s">
        <v>1565</v>
      </c>
      <c r="G8" s="302" t="s">
        <v>1566</v>
      </c>
      <c r="H8" s="302" t="s">
        <v>1567</v>
      </c>
      <c r="I8" s="302" t="s">
        <v>1568</v>
      </c>
      <c r="J8" s="302" t="s">
        <v>885</v>
      </c>
      <c r="K8" s="302" t="s">
        <v>1569</v>
      </c>
      <c r="L8" s="302" t="s">
        <v>97</v>
      </c>
      <c r="M8" s="303" t="s">
        <v>99</v>
      </c>
    </row>
    <row r="9" spans="2:13" x14ac:dyDescent="0.3">
      <c r="B9" s="265" t="s">
        <v>1612</v>
      </c>
      <c r="C9" s="350">
        <v>16.954999999999998</v>
      </c>
      <c r="D9" s="350">
        <v>0.80800000000000005</v>
      </c>
      <c r="E9" s="350">
        <v>0</v>
      </c>
      <c r="F9" s="350">
        <v>1.944</v>
      </c>
      <c r="G9" s="350">
        <v>2.81</v>
      </c>
      <c r="H9" s="350">
        <v>0.18</v>
      </c>
      <c r="I9" s="350">
        <v>3.7080000000000002</v>
      </c>
      <c r="J9" s="350">
        <v>0.69299999999999995</v>
      </c>
      <c r="K9" s="350">
        <v>0.04</v>
      </c>
      <c r="L9" s="350">
        <v>1.4999999999999999E-2</v>
      </c>
      <c r="M9" s="350">
        <f>SUM(C9:L9)</f>
        <v>27.152999999999995</v>
      </c>
    </row>
    <row r="10" spans="2:13" x14ac:dyDescent="0.3">
      <c r="B10" s="265" t="s">
        <v>664</v>
      </c>
      <c r="C10" s="350">
        <v>12.978</v>
      </c>
      <c r="D10" s="350">
        <v>0.58499999999999996</v>
      </c>
      <c r="E10" s="350">
        <v>0</v>
      </c>
      <c r="F10" s="350">
        <v>0.92600000000000005</v>
      </c>
      <c r="G10" s="350">
        <v>1.855</v>
      </c>
      <c r="H10" s="350">
        <v>0.127</v>
      </c>
      <c r="I10" s="350">
        <v>2.1419999999999999</v>
      </c>
      <c r="J10" s="350">
        <v>1.0029999999999999</v>
      </c>
      <c r="K10" s="350">
        <v>9.9000000000000005E-2</v>
      </c>
      <c r="L10" s="350">
        <v>0.72399999999999998</v>
      </c>
      <c r="M10" s="350">
        <f t="shared" ref="M10:M13" si="0">SUM(C10:L10)</f>
        <v>20.438999999999997</v>
      </c>
    </row>
    <row r="11" spans="2:13" x14ac:dyDescent="0.3">
      <c r="B11" s="265" t="s">
        <v>666</v>
      </c>
      <c r="C11" s="350">
        <v>10.968</v>
      </c>
      <c r="D11" s="350">
        <v>0.46200000000000002</v>
      </c>
      <c r="E11" s="350">
        <v>2E-3</v>
      </c>
      <c r="F11" s="350">
        <v>0.66200000000000003</v>
      </c>
      <c r="G11" s="350">
        <v>4.4969999999999999</v>
      </c>
      <c r="H11" s="350">
        <v>0.14399999999999999</v>
      </c>
      <c r="I11" s="350">
        <v>1.585</v>
      </c>
      <c r="J11" s="350">
        <v>1.131</v>
      </c>
      <c r="K11" s="350">
        <v>4.3999999999999997E-2</v>
      </c>
      <c r="L11" s="350">
        <v>7.8E-2</v>
      </c>
      <c r="M11" s="350">
        <f t="shared" si="0"/>
        <v>19.573</v>
      </c>
    </row>
    <row r="12" spans="2:13" x14ac:dyDescent="0.3">
      <c r="B12" s="265" t="s">
        <v>668</v>
      </c>
      <c r="C12" s="350">
        <v>22.896999999999998</v>
      </c>
      <c r="D12" s="350">
        <v>0.92600000000000005</v>
      </c>
      <c r="E12" s="350">
        <v>1.7000000000000001E-2</v>
      </c>
      <c r="F12" s="350">
        <v>2.25</v>
      </c>
      <c r="G12" s="350">
        <v>4.0519999999999996</v>
      </c>
      <c r="H12" s="350">
        <v>0.14299999999999999</v>
      </c>
      <c r="I12" s="350">
        <v>2.673</v>
      </c>
      <c r="J12" s="350">
        <v>2.117</v>
      </c>
      <c r="K12" s="350">
        <v>4.5999999999999999E-2</v>
      </c>
      <c r="L12" s="350">
        <v>1.6719999999999999</v>
      </c>
      <c r="M12" s="350">
        <f t="shared" si="0"/>
        <v>36.792999999999992</v>
      </c>
    </row>
    <row r="13" spans="2:13" x14ac:dyDescent="0.3">
      <c r="B13" s="265" t="s">
        <v>670</v>
      </c>
      <c r="C13" s="350">
        <v>194.136</v>
      </c>
      <c r="D13" s="350">
        <v>11.726000000000001</v>
      </c>
      <c r="E13" s="350">
        <v>0.125</v>
      </c>
      <c r="F13" s="350">
        <v>12.762</v>
      </c>
      <c r="G13" s="350">
        <v>9.7260000000000009</v>
      </c>
      <c r="H13" s="350">
        <v>1.8149999999999999</v>
      </c>
      <c r="I13" s="350">
        <v>24.013999999999999</v>
      </c>
      <c r="J13" s="350">
        <v>37.697000000000003</v>
      </c>
      <c r="K13" s="350">
        <v>1.2969999999999999</v>
      </c>
      <c r="L13" s="350">
        <v>5.0060000000000002</v>
      </c>
      <c r="M13" s="350">
        <f t="shared" si="0"/>
        <v>298.30399999999997</v>
      </c>
    </row>
    <row r="14" spans="2:13" x14ac:dyDescent="0.3">
      <c r="B14" s="351" t="s">
        <v>99</v>
      </c>
      <c r="C14" s="315">
        <f>SUM(C9:C13)</f>
        <v>257.93399999999997</v>
      </c>
      <c r="D14" s="315">
        <f t="shared" ref="D14:M14" si="1">SUM(D9:D13)</f>
        <v>14.507000000000001</v>
      </c>
      <c r="E14" s="315">
        <f t="shared" si="1"/>
        <v>0.14400000000000002</v>
      </c>
      <c r="F14" s="315">
        <f t="shared" si="1"/>
        <v>18.544</v>
      </c>
      <c r="G14" s="315">
        <f t="shared" si="1"/>
        <v>22.939999999999998</v>
      </c>
      <c r="H14" s="315">
        <f t="shared" si="1"/>
        <v>2.4089999999999998</v>
      </c>
      <c r="I14" s="315">
        <f t="shared" si="1"/>
        <v>34.122</v>
      </c>
      <c r="J14" s="315">
        <f t="shared" si="1"/>
        <v>42.641000000000005</v>
      </c>
      <c r="K14" s="315">
        <f t="shared" si="1"/>
        <v>1.5259999999999998</v>
      </c>
      <c r="L14" s="315">
        <f t="shared" si="1"/>
        <v>7.4950000000000001</v>
      </c>
      <c r="M14" s="315">
        <f t="shared" si="1"/>
        <v>402.26199999999994</v>
      </c>
    </row>
    <row r="15" spans="2:13" x14ac:dyDescent="0.3">
      <c r="C15" s="269"/>
      <c r="D15" s="269"/>
      <c r="E15" s="269"/>
      <c r="F15" s="269"/>
      <c r="G15" s="269"/>
      <c r="H15" s="269"/>
      <c r="I15" s="269"/>
      <c r="J15" s="269"/>
      <c r="K15" s="269"/>
      <c r="L15" s="269"/>
      <c r="M15" s="269"/>
    </row>
    <row r="16" spans="2:13" x14ac:dyDescent="0.3">
      <c r="C16" s="269"/>
      <c r="D16" s="269"/>
      <c r="E16" s="269"/>
      <c r="F16" s="269"/>
      <c r="G16" s="269"/>
      <c r="H16" s="269"/>
      <c r="I16" s="269"/>
      <c r="J16" s="269"/>
      <c r="K16" s="269"/>
      <c r="L16" s="269"/>
      <c r="M16" s="269"/>
    </row>
    <row r="19" spans="2:13" ht="15.6" x14ac:dyDescent="0.3">
      <c r="B19" s="298" t="s">
        <v>1613</v>
      </c>
      <c r="C19" s="271"/>
      <c r="D19" s="271"/>
      <c r="E19" s="271"/>
      <c r="F19" s="271"/>
      <c r="G19" s="271"/>
      <c r="H19" s="271"/>
      <c r="I19" s="271"/>
      <c r="J19" s="271"/>
      <c r="K19" s="271"/>
      <c r="L19" s="271"/>
      <c r="M19" s="271"/>
    </row>
    <row r="20" spans="2:13" x14ac:dyDescent="0.3">
      <c r="B20" s="348" t="s">
        <v>1405</v>
      </c>
      <c r="C20" s="349"/>
      <c r="D20" s="349"/>
      <c r="E20" s="349"/>
      <c r="F20" s="349"/>
      <c r="G20" s="349"/>
      <c r="H20" s="349"/>
      <c r="I20" s="349"/>
      <c r="J20" s="349"/>
      <c r="K20" s="349"/>
      <c r="L20" s="349"/>
      <c r="M20" s="349"/>
    </row>
    <row r="21" spans="2:13" x14ac:dyDescent="0.3">
      <c r="B21" s="326"/>
      <c r="C21" s="326"/>
      <c r="D21" s="326"/>
      <c r="E21" s="326"/>
      <c r="F21" s="326"/>
      <c r="G21" s="326"/>
      <c r="H21" s="326"/>
      <c r="I21" s="326"/>
      <c r="J21" s="326"/>
      <c r="K21" s="326"/>
      <c r="L21" s="326"/>
      <c r="M21" s="326"/>
    </row>
    <row r="22" spans="2:13" ht="28.8" x14ac:dyDescent="0.3">
      <c r="B22" s="326"/>
      <c r="C22" s="302" t="s">
        <v>1562</v>
      </c>
      <c r="D22" s="302" t="s">
        <v>1563</v>
      </c>
      <c r="E22" s="302" t="s">
        <v>1564</v>
      </c>
      <c r="F22" s="302" t="s">
        <v>1565</v>
      </c>
      <c r="G22" s="302" t="s">
        <v>1566</v>
      </c>
      <c r="H22" s="302" t="s">
        <v>1567</v>
      </c>
      <c r="I22" s="302" t="s">
        <v>1568</v>
      </c>
      <c r="J22" s="302" t="s">
        <v>885</v>
      </c>
      <c r="K22" s="302" t="s">
        <v>1569</v>
      </c>
      <c r="L22" s="302" t="s">
        <v>97</v>
      </c>
      <c r="M22" s="303" t="s">
        <v>99</v>
      </c>
    </row>
    <row r="23" spans="2:13" x14ac:dyDescent="0.3">
      <c r="B23" s="265" t="s">
        <v>1614</v>
      </c>
      <c r="C23" s="350">
        <v>0.157</v>
      </c>
      <c r="D23" s="350">
        <v>0.02</v>
      </c>
      <c r="E23" s="350">
        <v>1E-3</v>
      </c>
      <c r="F23" s="350">
        <v>0.26800000000000002</v>
      </c>
      <c r="G23" s="350">
        <v>5.3999999999999999E-2</v>
      </c>
      <c r="H23" s="350">
        <v>0</v>
      </c>
      <c r="I23" s="350">
        <v>2.5000000000000001E-2</v>
      </c>
      <c r="J23" s="350">
        <v>0.02</v>
      </c>
      <c r="K23" s="350">
        <v>0</v>
      </c>
      <c r="L23" s="350">
        <v>0</v>
      </c>
      <c r="M23" s="350">
        <f>SUM(C23:L23)</f>
        <v>0.54500000000000004</v>
      </c>
    </row>
    <row r="24" spans="2:13" x14ac:dyDescent="0.3">
      <c r="B24" s="265" t="s">
        <v>1615</v>
      </c>
      <c r="C24" s="350">
        <v>0.14299999999999999</v>
      </c>
      <c r="D24" s="350">
        <v>1.2E-2</v>
      </c>
      <c r="E24" s="350">
        <v>4.0000000000000001E-3</v>
      </c>
      <c r="F24" s="350">
        <v>0.38100000000000001</v>
      </c>
      <c r="G24" s="350">
        <v>2.3E-2</v>
      </c>
      <c r="H24" s="350">
        <v>1.7999999999999999E-2</v>
      </c>
      <c r="I24" s="350">
        <v>0.30499999999999999</v>
      </c>
      <c r="J24" s="350">
        <v>2.7E-2</v>
      </c>
      <c r="K24" s="350">
        <v>2E-3</v>
      </c>
      <c r="L24" s="350">
        <v>3.0000000000000001E-3</v>
      </c>
      <c r="M24" s="350">
        <f t="shared" ref="M24:M28" si="2">SUM(C24:L24)</f>
        <v>0.91800000000000015</v>
      </c>
    </row>
    <row r="25" spans="2:13" x14ac:dyDescent="0.3">
      <c r="B25" s="265" t="s">
        <v>1616</v>
      </c>
      <c r="C25" s="350">
        <v>0.21</v>
      </c>
      <c r="D25" s="350">
        <v>2.3E-2</v>
      </c>
      <c r="E25" s="350">
        <v>0</v>
      </c>
      <c r="F25" s="350">
        <v>0.371</v>
      </c>
      <c r="G25" s="350">
        <v>6.7000000000000004E-2</v>
      </c>
      <c r="H25" s="350">
        <v>7.8E-2</v>
      </c>
      <c r="I25" s="350">
        <v>0.33200000000000002</v>
      </c>
      <c r="J25" s="350">
        <v>4.3999999999999997E-2</v>
      </c>
      <c r="K25" s="350">
        <v>1.2E-2</v>
      </c>
      <c r="L25" s="350">
        <v>8.9999999999999993E-3</v>
      </c>
      <c r="M25" s="350">
        <f t="shared" si="2"/>
        <v>1.1459999999999999</v>
      </c>
    </row>
    <row r="26" spans="2:13" x14ac:dyDescent="0.3">
      <c r="B26" s="265" t="s">
        <v>1617</v>
      </c>
      <c r="C26" s="350">
        <v>4.71</v>
      </c>
      <c r="D26" s="350">
        <v>0.37</v>
      </c>
      <c r="E26" s="350">
        <v>8.9999999999999993E-3</v>
      </c>
      <c r="F26" s="350">
        <v>0.69599999999999995</v>
      </c>
      <c r="G26" s="350">
        <v>0.318</v>
      </c>
      <c r="H26" s="350">
        <v>0.58499999999999996</v>
      </c>
      <c r="I26" s="350">
        <v>2</v>
      </c>
      <c r="J26" s="350">
        <v>0.78400000000000003</v>
      </c>
      <c r="K26" s="350">
        <v>7.5999999999999998E-2</v>
      </c>
      <c r="L26" s="350">
        <v>1.3460000000000001</v>
      </c>
      <c r="M26" s="350">
        <f t="shared" si="2"/>
        <v>10.894</v>
      </c>
    </row>
    <row r="27" spans="2:13" x14ac:dyDescent="0.3">
      <c r="B27" s="265" t="s">
        <v>1618</v>
      </c>
      <c r="C27" s="350">
        <v>42.063000000000002</v>
      </c>
      <c r="D27" s="350">
        <v>2.5859999999999999</v>
      </c>
      <c r="E27" s="350">
        <v>5.1999999999999998E-2</v>
      </c>
      <c r="F27" s="350">
        <v>1.046</v>
      </c>
      <c r="G27" s="350">
        <v>5.6020000000000003</v>
      </c>
      <c r="H27" s="350">
        <v>1.724</v>
      </c>
      <c r="I27" s="350">
        <v>21.678000000000001</v>
      </c>
      <c r="J27" s="350">
        <v>10.956</v>
      </c>
      <c r="K27" s="350">
        <v>0.83299999999999996</v>
      </c>
      <c r="L27" s="350">
        <v>5.6189999999999998</v>
      </c>
      <c r="M27" s="350">
        <f t="shared" si="2"/>
        <v>92.159000000000006</v>
      </c>
    </row>
    <row r="28" spans="2:13" x14ac:dyDescent="0.3">
      <c r="B28" s="265" t="s">
        <v>1619</v>
      </c>
      <c r="C28" s="350">
        <v>210.65199999999999</v>
      </c>
      <c r="D28" s="350">
        <v>11.496</v>
      </c>
      <c r="E28" s="350">
        <v>7.8E-2</v>
      </c>
      <c r="F28" s="350">
        <v>15.782</v>
      </c>
      <c r="G28" s="350">
        <v>16.873999999999999</v>
      </c>
      <c r="H28" s="350">
        <v>3.0000000000000001E-3</v>
      </c>
      <c r="I28" s="350">
        <v>9.7840000000000007</v>
      </c>
      <c r="J28" s="350">
        <v>30.811</v>
      </c>
      <c r="K28" s="350">
        <v>0.60199999999999998</v>
      </c>
      <c r="L28" s="350">
        <v>0.51700000000000002</v>
      </c>
      <c r="M28" s="350">
        <f t="shared" si="2"/>
        <v>296.59899999999993</v>
      </c>
    </row>
    <row r="29" spans="2:13" x14ac:dyDescent="0.3">
      <c r="B29" s="351" t="s">
        <v>99</v>
      </c>
      <c r="C29" s="315">
        <f>SUM(C23:C28)</f>
        <v>257.935</v>
      </c>
      <c r="D29" s="315">
        <f t="shared" ref="D29:M29" si="3">SUM(D23:D28)</f>
        <v>14.507</v>
      </c>
      <c r="E29" s="315">
        <f t="shared" si="3"/>
        <v>0.14400000000000002</v>
      </c>
      <c r="F29" s="315">
        <f t="shared" si="3"/>
        <v>18.544</v>
      </c>
      <c r="G29" s="315">
        <f t="shared" si="3"/>
        <v>22.937999999999999</v>
      </c>
      <c r="H29" s="315">
        <f t="shared" si="3"/>
        <v>2.4079999999999999</v>
      </c>
      <c r="I29" s="315">
        <f t="shared" si="3"/>
        <v>34.124000000000002</v>
      </c>
      <c r="J29" s="315">
        <f t="shared" si="3"/>
        <v>42.641999999999996</v>
      </c>
      <c r="K29" s="315">
        <f t="shared" si="3"/>
        <v>1.5249999999999999</v>
      </c>
      <c r="L29" s="315">
        <f t="shared" si="3"/>
        <v>7.4940000000000007</v>
      </c>
      <c r="M29" s="315">
        <f t="shared" si="3"/>
        <v>402.26099999999997</v>
      </c>
    </row>
    <row r="34" spans="2:13" ht="15.6" x14ac:dyDescent="0.3">
      <c r="B34" s="298" t="s">
        <v>1620</v>
      </c>
      <c r="C34" s="271"/>
      <c r="D34" s="271"/>
      <c r="E34" s="271"/>
      <c r="F34" s="271"/>
      <c r="G34" s="271"/>
      <c r="H34" s="271"/>
      <c r="I34" s="271"/>
      <c r="J34" s="271"/>
      <c r="K34" s="271"/>
      <c r="L34" s="271"/>
      <c r="M34" s="271"/>
    </row>
    <row r="35" spans="2:13" x14ac:dyDescent="0.3">
      <c r="B35" s="356" t="s">
        <v>1621</v>
      </c>
      <c r="C35" s="349"/>
      <c r="D35" s="349"/>
      <c r="E35" s="349"/>
      <c r="F35" s="349"/>
      <c r="G35" s="349"/>
      <c r="H35" s="349"/>
      <c r="I35" s="349"/>
      <c r="J35" s="349"/>
      <c r="K35" s="349"/>
      <c r="L35" s="349"/>
      <c r="M35" s="349"/>
    </row>
    <row r="36" spans="2:13" x14ac:dyDescent="0.3">
      <c r="B36" s="326"/>
      <c r="C36" s="326"/>
      <c r="D36" s="326"/>
      <c r="E36" s="326"/>
      <c r="F36" s="326"/>
      <c r="G36" s="326"/>
      <c r="H36" s="326"/>
      <c r="I36" s="326"/>
      <c r="J36" s="326"/>
      <c r="K36" s="326"/>
      <c r="L36" s="326"/>
      <c r="M36" s="326"/>
    </row>
    <row r="37" spans="2:13" ht="28.8" x14ac:dyDescent="0.3">
      <c r="B37" s="326"/>
      <c r="C37" s="302" t="s">
        <v>1562</v>
      </c>
      <c r="D37" s="302" t="s">
        <v>1563</v>
      </c>
      <c r="E37" s="302" t="s">
        <v>1564</v>
      </c>
      <c r="F37" s="302" t="s">
        <v>1565</v>
      </c>
      <c r="G37" s="302" t="s">
        <v>1566</v>
      </c>
      <c r="H37" s="302" t="s">
        <v>1567</v>
      </c>
      <c r="I37" s="302" t="s">
        <v>1568</v>
      </c>
      <c r="J37" s="302" t="s">
        <v>885</v>
      </c>
      <c r="K37" s="302" t="s">
        <v>1569</v>
      </c>
      <c r="L37" s="302" t="s">
        <v>97</v>
      </c>
      <c r="M37" s="303" t="s">
        <v>99</v>
      </c>
    </row>
    <row r="38" spans="2:13" x14ac:dyDescent="0.3">
      <c r="B38" s="357" t="s">
        <v>1622</v>
      </c>
      <c r="C38" s="358">
        <v>0.15</v>
      </c>
      <c r="D38" s="358">
        <v>0.15</v>
      </c>
      <c r="E38" s="358">
        <v>0</v>
      </c>
      <c r="F38" s="358">
        <v>0</v>
      </c>
      <c r="G38" s="358">
        <v>0.08</v>
      </c>
      <c r="H38" s="358">
        <v>0.2</v>
      </c>
      <c r="I38" s="358">
        <v>0.14000000000000001</v>
      </c>
      <c r="J38" s="358">
        <v>0.79</v>
      </c>
      <c r="K38" s="358">
        <v>0</v>
      </c>
      <c r="L38" s="358">
        <v>0</v>
      </c>
      <c r="M38" s="359">
        <v>0.19</v>
      </c>
    </row>
    <row r="39" spans="2:13" x14ac:dyDescent="0.3">
      <c r="B39" s="297" t="str">
        <f>"Note: 90-days arrears. Payments for " &amp; Q_3 &amp; " in arrears as per " &amp; Q_4 &amp; " as a share of scheduled payments for the " &amp; Q_3 &amp; " payment term  (See definition in table X1)"</f>
        <v>Note: 90-days arrears. Payments for Q3 2019 in arrears as per Q4 2019 as a share of scheduled payments for the Q3 2019 payment term  (See definition in table X1)</v>
      </c>
    </row>
    <row r="40" spans="2:13" x14ac:dyDescent="0.3">
      <c r="J40" s="360"/>
    </row>
    <row r="44" spans="2:13" ht="15.6" x14ac:dyDescent="0.3">
      <c r="B44" s="298" t="s">
        <v>1623</v>
      </c>
      <c r="C44" s="271"/>
      <c r="D44" s="271"/>
      <c r="E44" s="271"/>
      <c r="F44" s="271"/>
      <c r="G44" s="271"/>
      <c r="H44" s="271"/>
      <c r="I44" s="271"/>
      <c r="J44" s="271"/>
      <c r="K44" s="271"/>
      <c r="L44" s="271"/>
      <c r="M44" s="271"/>
    </row>
    <row r="45" spans="2:13" x14ac:dyDescent="0.3">
      <c r="B45" s="356" t="s">
        <v>1409</v>
      </c>
      <c r="C45" s="349"/>
      <c r="D45" s="349"/>
      <c r="E45" s="349"/>
      <c r="F45" s="349"/>
      <c r="G45" s="349"/>
      <c r="H45" s="349"/>
      <c r="I45" s="349"/>
      <c r="J45" s="349"/>
      <c r="K45" s="349"/>
      <c r="L45" s="349"/>
      <c r="M45" s="349"/>
    </row>
    <row r="46" spans="2:13" x14ac:dyDescent="0.3">
      <c r="B46" s="326"/>
      <c r="C46" s="326"/>
      <c r="D46" s="326"/>
      <c r="E46" s="326"/>
      <c r="F46" s="326"/>
      <c r="G46" s="326"/>
      <c r="H46" s="326"/>
      <c r="I46" s="326"/>
      <c r="J46" s="326"/>
      <c r="K46" s="326"/>
      <c r="L46" s="326"/>
      <c r="M46" s="326"/>
    </row>
    <row r="47" spans="2:13" ht="28.8" x14ac:dyDescent="0.3">
      <c r="B47" s="326"/>
      <c r="C47" s="302" t="s">
        <v>1562</v>
      </c>
      <c r="D47" s="302" t="s">
        <v>1563</v>
      </c>
      <c r="E47" s="302" t="s">
        <v>1564</v>
      </c>
      <c r="F47" s="302" t="s">
        <v>1565</v>
      </c>
      <c r="G47" s="302" t="s">
        <v>1566</v>
      </c>
      <c r="H47" s="302" t="s">
        <v>1567</v>
      </c>
      <c r="I47" s="302" t="s">
        <v>1568</v>
      </c>
      <c r="J47" s="302" t="s">
        <v>885</v>
      </c>
      <c r="K47" s="302" t="s">
        <v>1569</v>
      </c>
      <c r="L47" s="302" t="s">
        <v>97</v>
      </c>
      <c r="M47" s="303" t="s">
        <v>99</v>
      </c>
    </row>
    <row r="48" spans="2:13" x14ac:dyDescent="0.3">
      <c r="B48" s="357" t="s">
        <v>1622</v>
      </c>
      <c r="C48" s="361">
        <v>0.14000000000000001</v>
      </c>
      <c r="D48" s="361">
        <v>0.14000000000000001</v>
      </c>
      <c r="E48" s="361">
        <v>0</v>
      </c>
      <c r="F48" s="361">
        <v>0</v>
      </c>
      <c r="G48" s="361">
        <v>0.1</v>
      </c>
      <c r="H48" s="361">
        <v>0.19</v>
      </c>
      <c r="I48" s="361">
        <v>0.1</v>
      </c>
      <c r="J48" s="361">
        <v>0.7</v>
      </c>
      <c r="K48" s="361">
        <v>0</v>
      </c>
      <c r="L48" s="361">
        <v>0</v>
      </c>
      <c r="M48" s="362">
        <v>0.18</v>
      </c>
    </row>
    <row r="49" spans="2:13" x14ac:dyDescent="0.3">
      <c r="B49" s="297" t="s">
        <v>1624</v>
      </c>
    </row>
    <row r="54" spans="2:13" ht="15.6" x14ac:dyDescent="0.3">
      <c r="B54" s="298" t="s">
        <v>1625</v>
      </c>
      <c r="C54" s="271"/>
      <c r="D54" s="271"/>
      <c r="E54" s="271"/>
      <c r="F54" s="271"/>
      <c r="G54" s="271"/>
      <c r="H54" s="271"/>
      <c r="I54" s="271"/>
      <c r="J54" s="271"/>
      <c r="K54" s="271"/>
      <c r="L54" s="271"/>
      <c r="M54" s="271"/>
    </row>
    <row r="55" spans="2:13" x14ac:dyDescent="0.3">
      <c r="B55" s="356" t="s">
        <v>1411</v>
      </c>
      <c r="C55" s="349"/>
      <c r="D55" s="349"/>
      <c r="E55" s="349"/>
      <c r="F55" s="349"/>
      <c r="G55" s="349"/>
      <c r="H55" s="349"/>
      <c r="I55" s="349"/>
      <c r="J55" s="349"/>
      <c r="K55" s="349"/>
      <c r="L55" s="349"/>
      <c r="M55" s="349"/>
    </row>
    <row r="56" spans="2:13" x14ac:dyDescent="0.3">
      <c r="B56" s="326"/>
      <c r="C56" s="326"/>
      <c r="D56" s="326"/>
      <c r="E56" s="326"/>
      <c r="F56" s="326"/>
      <c r="G56" s="326"/>
      <c r="H56" s="326"/>
      <c r="I56" s="326"/>
      <c r="J56" s="326"/>
      <c r="K56" s="326"/>
      <c r="L56" s="326"/>
      <c r="M56" s="326"/>
    </row>
    <row r="57" spans="2:13" ht="28.8" x14ac:dyDescent="0.3">
      <c r="B57" s="326"/>
      <c r="C57" s="302" t="s">
        <v>1562</v>
      </c>
      <c r="D57" s="302" t="s">
        <v>1563</v>
      </c>
      <c r="E57" s="302" t="s">
        <v>1564</v>
      </c>
      <c r="F57" s="302" t="s">
        <v>1565</v>
      </c>
      <c r="G57" s="302" t="s">
        <v>1566</v>
      </c>
      <c r="H57" s="302" t="s">
        <v>1567</v>
      </c>
      <c r="I57" s="302" t="s">
        <v>1568</v>
      </c>
      <c r="J57" s="302" t="s">
        <v>885</v>
      </c>
      <c r="K57" s="302" t="s">
        <v>1569</v>
      </c>
      <c r="L57" s="302" t="s">
        <v>97</v>
      </c>
      <c r="M57" s="303" t="s">
        <v>99</v>
      </c>
    </row>
    <row r="58" spans="2:13" x14ac:dyDescent="0.3">
      <c r="B58" s="240" t="s">
        <v>1626</v>
      </c>
      <c r="C58" s="363">
        <v>0.11</v>
      </c>
      <c r="D58" s="363">
        <v>0.13</v>
      </c>
      <c r="E58" s="363">
        <v>0</v>
      </c>
      <c r="F58" s="363">
        <v>0</v>
      </c>
      <c r="G58" s="363">
        <v>0.08</v>
      </c>
      <c r="H58" s="363">
        <v>0.19</v>
      </c>
      <c r="I58" s="363">
        <v>0.1</v>
      </c>
      <c r="J58" s="363">
        <v>0.44</v>
      </c>
      <c r="K58" s="363">
        <v>0</v>
      </c>
      <c r="L58" s="363">
        <v>0</v>
      </c>
      <c r="M58" s="364">
        <v>0.13</v>
      </c>
    </row>
    <row r="59" spans="2:13" x14ac:dyDescent="0.3">
      <c r="B59" s="240" t="s">
        <v>1627</v>
      </c>
      <c r="C59" s="363">
        <v>0.01</v>
      </c>
      <c r="D59" s="363">
        <v>0.01</v>
      </c>
      <c r="E59" s="363">
        <v>0</v>
      </c>
      <c r="F59" s="363">
        <v>0</v>
      </c>
      <c r="G59" s="363">
        <v>0.01</v>
      </c>
      <c r="H59" s="363">
        <v>0</v>
      </c>
      <c r="I59" s="363">
        <v>0</v>
      </c>
      <c r="J59" s="363">
        <v>0.06</v>
      </c>
      <c r="K59" s="363">
        <v>0</v>
      </c>
      <c r="L59" s="363">
        <v>0</v>
      </c>
      <c r="M59" s="364">
        <v>0.01</v>
      </c>
    </row>
    <row r="60" spans="2:13" x14ac:dyDescent="0.3">
      <c r="B60" s="240" t="s">
        <v>1628</v>
      </c>
      <c r="C60" s="363">
        <v>0.01</v>
      </c>
      <c r="D60" s="363">
        <v>0</v>
      </c>
      <c r="E60" s="363">
        <v>0</v>
      </c>
      <c r="F60" s="363">
        <v>0</v>
      </c>
      <c r="G60" s="363">
        <v>0</v>
      </c>
      <c r="H60" s="363">
        <v>0</v>
      </c>
      <c r="I60" s="363">
        <v>0</v>
      </c>
      <c r="J60" s="363">
        <v>0.05</v>
      </c>
      <c r="K60" s="363">
        <v>0</v>
      </c>
      <c r="L60" s="363">
        <v>0</v>
      </c>
      <c r="M60" s="364">
        <v>0.01</v>
      </c>
    </row>
    <row r="61" spans="2:13" x14ac:dyDescent="0.3">
      <c r="B61" s="240" t="s">
        <v>1629</v>
      </c>
      <c r="C61" s="363">
        <v>0</v>
      </c>
      <c r="D61" s="363">
        <v>0</v>
      </c>
      <c r="E61" s="363">
        <v>0</v>
      </c>
      <c r="F61" s="363">
        <v>0</v>
      </c>
      <c r="G61" s="363">
        <v>0</v>
      </c>
      <c r="H61" s="363">
        <v>0</v>
      </c>
      <c r="I61" s="363">
        <v>0</v>
      </c>
      <c r="J61" s="363">
        <v>0.04</v>
      </c>
      <c r="K61" s="363">
        <v>0</v>
      </c>
      <c r="L61" s="363">
        <v>0</v>
      </c>
      <c r="M61" s="364">
        <v>0.01</v>
      </c>
    </row>
    <row r="62" spans="2:13" x14ac:dyDescent="0.3">
      <c r="B62" s="240" t="s">
        <v>1630</v>
      </c>
      <c r="C62" s="363">
        <v>0</v>
      </c>
      <c r="D62" s="363">
        <v>0</v>
      </c>
      <c r="E62" s="363">
        <v>0</v>
      </c>
      <c r="F62" s="363">
        <v>0</v>
      </c>
      <c r="G62" s="363">
        <v>0</v>
      </c>
      <c r="H62" s="363">
        <v>0</v>
      </c>
      <c r="I62" s="363">
        <v>0</v>
      </c>
      <c r="J62" s="363">
        <v>0.03</v>
      </c>
      <c r="K62" s="363">
        <v>0</v>
      </c>
      <c r="L62" s="363">
        <v>0</v>
      </c>
      <c r="M62" s="364">
        <v>0</v>
      </c>
    </row>
    <row r="63" spans="2:13" x14ac:dyDescent="0.3">
      <c r="B63" s="247" t="s">
        <v>1631</v>
      </c>
      <c r="C63" s="365">
        <v>0</v>
      </c>
      <c r="D63" s="365">
        <v>0</v>
      </c>
      <c r="E63" s="365">
        <v>0</v>
      </c>
      <c r="F63" s="365">
        <v>0</v>
      </c>
      <c r="G63" s="365">
        <v>0</v>
      </c>
      <c r="H63" s="365">
        <v>0</v>
      </c>
      <c r="I63" s="365">
        <v>0</v>
      </c>
      <c r="J63" s="365">
        <v>0.08</v>
      </c>
      <c r="K63" s="365">
        <v>0</v>
      </c>
      <c r="L63" s="365">
        <v>0</v>
      </c>
      <c r="M63" s="366">
        <v>0.01</v>
      </c>
    </row>
    <row r="64" spans="2:13" x14ac:dyDescent="0.3">
      <c r="B64" s="297" t="s">
        <v>1624</v>
      </c>
    </row>
    <row r="68" spans="2:13" ht="15.6" x14ac:dyDescent="0.3">
      <c r="B68" s="298" t="s">
        <v>1632</v>
      </c>
      <c r="C68" s="271"/>
      <c r="D68" s="271"/>
      <c r="E68" s="271"/>
      <c r="F68" s="271"/>
      <c r="G68" s="271"/>
      <c r="H68" s="271"/>
      <c r="I68" s="271"/>
      <c r="J68" s="271"/>
      <c r="K68" s="271"/>
      <c r="L68" s="271"/>
      <c r="M68" s="271"/>
    </row>
    <row r="69" spans="2:13" x14ac:dyDescent="0.3">
      <c r="B69" s="356" t="s">
        <v>1413</v>
      </c>
      <c r="C69" s="349"/>
      <c r="D69" s="349"/>
      <c r="E69" s="349"/>
      <c r="F69" s="349"/>
      <c r="G69" s="349"/>
      <c r="H69" s="349"/>
      <c r="I69" s="349"/>
      <c r="J69" s="349"/>
      <c r="K69" s="349"/>
      <c r="L69" s="349"/>
      <c r="M69" s="349"/>
    </row>
    <row r="70" spans="2:13" x14ac:dyDescent="0.3">
      <c r="B70" s="326"/>
      <c r="C70" s="326"/>
      <c r="D70" s="326"/>
      <c r="E70" s="326"/>
      <c r="F70" s="326"/>
      <c r="G70" s="326"/>
      <c r="H70" s="326"/>
      <c r="I70" s="326"/>
      <c r="J70" s="326"/>
      <c r="K70" s="326"/>
      <c r="L70" s="326"/>
      <c r="M70" s="326"/>
    </row>
    <row r="71" spans="2:13" ht="28.8" x14ac:dyDescent="0.3">
      <c r="B71" s="326"/>
      <c r="C71" s="302" t="s">
        <v>1562</v>
      </c>
      <c r="D71" s="302" t="s">
        <v>1563</v>
      </c>
      <c r="E71" s="302" t="s">
        <v>1564</v>
      </c>
      <c r="F71" s="302" t="s">
        <v>1565</v>
      </c>
      <c r="G71" s="302" t="s">
        <v>1566</v>
      </c>
      <c r="H71" s="302" t="s">
        <v>1567</v>
      </c>
      <c r="I71" s="302" t="s">
        <v>1568</v>
      </c>
      <c r="J71" s="302" t="s">
        <v>885</v>
      </c>
      <c r="K71" s="302" t="s">
        <v>1569</v>
      </c>
      <c r="L71" s="302" t="s">
        <v>97</v>
      </c>
      <c r="M71" s="303" t="s">
        <v>99</v>
      </c>
    </row>
    <row r="72" spans="2:13" x14ac:dyDescent="0.3">
      <c r="B72" s="357" t="s">
        <v>1633</v>
      </c>
      <c r="C72" s="361">
        <v>20.164000000000001</v>
      </c>
      <c r="D72" s="361">
        <v>0.80800000000000005</v>
      </c>
      <c r="E72" s="361">
        <v>0.61399999999999999</v>
      </c>
      <c r="F72" s="361">
        <v>0</v>
      </c>
      <c r="G72" s="361">
        <v>0</v>
      </c>
      <c r="H72" s="361">
        <v>0</v>
      </c>
      <c r="I72" s="361">
        <v>4.1319999999999997</v>
      </c>
      <c r="J72" s="361">
        <v>1.0149999999999999</v>
      </c>
      <c r="K72" s="361">
        <v>0</v>
      </c>
      <c r="L72" s="361">
        <v>-1E-3</v>
      </c>
      <c r="M72" s="362">
        <f>SUM(C72:L72)</f>
        <v>26.732000000000003</v>
      </c>
    </row>
    <row r="73" spans="2:13" x14ac:dyDescent="0.3">
      <c r="B73" s="297" t="s">
        <v>1634</v>
      </c>
    </row>
    <row r="77" spans="2:13" ht="15.6" x14ac:dyDescent="0.3">
      <c r="B77" s="298" t="s">
        <v>1635</v>
      </c>
      <c r="C77" s="271"/>
      <c r="D77" s="271"/>
      <c r="E77" s="271"/>
      <c r="F77" s="271"/>
      <c r="G77" s="271"/>
      <c r="H77" s="271"/>
      <c r="I77" s="271"/>
      <c r="J77" s="271"/>
      <c r="K77" s="271"/>
      <c r="L77" s="271"/>
      <c r="M77" s="271"/>
    </row>
    <row r="78" spans="2:13" x14ac:dyDescent="0.3">
      <c r="B78" s="356" t="s">
        <v>1415</v>
      </c>
      <c r="C78" s="349"/>
      <c r="D78" s="349"/>
      <c r="E78" s="349"/>
      <c r="F78" s="349"/>
      <c r="G78" s="349"/>
      <c r="H78" s="349"/>
      <c r="I78" s="349"/>
      <c r="J78" s="349"/>
      <c r="K78" s="349"/>
      <c r="L78" s="349"/>
      <c r="M78" s="349"/>
    </row>
    <row r="79" spans="2:13" x14ac:dyDescent="0.3">
      <c r="B79" s="326"/>
      <c r="C79" s="326"/>
      <c r="D79" s="326"/>
      <c r="E79" s="326"/>
      <c r="F79" s="326"/>
      <c r="G79" s="326"/>
      <c r="H79" s="326"/>
      <c r="I79" s="326"/>
      <c r="J79" s="326"/>
      <c r="K79" s="326"/>
      <c r="L79" s="326"/>
      <c r="M79" s="326"/>
    </row>
    <row r="80" spans="2:13" ht="28.8" x14ac:dyDescent="0.3">
      <c r="B80" s="326"/>
      <c r="C80" s="302" t="s">
        <v>1562</v>
      </c>
      <c r="D80" s="302" t="s">
        <v>1563</v>
      </c>
      <c r="E80" s="302" t="s">
        <v>1564</v>
      </c>
      <c r="F80" s="302" t="s">
        <v>1565</v>
      </c>
      <c r="G80" s="302" t="s">
        <v>1566</v>
      </c>
      <c r="H80" s="302" t="s">
        <v>1567</v>
      </c>
      <c r="I80" s="302" t="s">
        <v>1568</v>
      </c>
      <c r="J80" s="302" t="s">
        <v>885</v>
      </c>
      <c r="K80" s="302" t="s">
        <v>1569</v>
      </c>
      <c r="L80" s="302" t="s">
        <v>97</v>
      </c>
      <c r="M80" s="303" t="s">
        <v>99</v>
      </c>
    </row>
    <row r="81" spans="2:14" x14ac:dyDescent="0.3">
      <c r="B81" s="357" t="s">
        <v>1636</v>
      </c>
      <c r="C81" s="361">
        <v>0.01</v>
      </c>
      <c r="D81" s="361">
        <v>0.01</v>
      </c>
      <c r="E81" s="361">
        <v>0</v>
      </c>
      <c r="F81" s="361">
        <v>0</v>
      </c>
      <c r="G81" s="361">
        <v>0</v>
      </c>
      <c r="H81" s="361">
        <v>0</v>
      </c>
      <c r="I81" s="361">
        <v>0.01</v>
      </c>
      <c r="J81" s="361">
        <v>0</v>
      </c>
      <c r="K81" s="361">
        <v>0</v>
      </c>
      <c r="L81" s="361">
        <v>0</v>
      </c>
      <c r="M81" s="362">
        <v>0.01</v>
      </c>
    </row>
    <row r="82" spans="2:14" x14ac:dyDescent="0.3">
      <c r="B82" s="297" t="s">
        <v>1637</v>
      </c>
    </row>
    <row r="83" spans="2:14" x14ac:dyDescent="0.3">
      <c r="B83" s="297"/>
    </row>
    <row r="85" spans="2:14" x14ac:dyDescent="0.3">
      <c r="N85" s="227" t="s">
        <v>1459</v>
      </c>
    </row>
  </sheetData>
  <hyperlinks>
    <hyperlink ref="N85" location="Contents!A1" display="To Frontpage" xr:uid="{A5DD33B2-64B0-4351-8A08-8F2F7C1FCC62}"/>
  </hyperlinks>
  <pageMargins left="0.70866141732283472" right="0.70866141732283472" top="0.74803149606299213" bottom="0.74803149606299213" header="0.31496062992125984" footer="0.31496062992125984"/>
  <pageSetup paperSize="9" scale="34" orientation="landscape" r:id="rId1"/>
  <headerFooter>
    <oddFooter>&amp;C&amp;1#&amp;"Calibri"&amp;10&amp;K000000Confidential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7CEA1-3C11-4AAD-AD4A-DF8FBB9D9EE1}">
  <sheetPr codeName="Ark10">
    <pageSetUpPr fitToPage="1"/>
  </sheetPr>
  <dimension ref="B7:D61"/>
  <sheetViews>
    <sheetView topLeftCell="A19" zoomScale="85" zoomScaleNormal="85" workbookViewId="0">
      <selection activeCell="C9" sqref="C9:D9"/>
    </sheetView>
  </sheetViews>
  <sheetFormatPr defaultColWidth="9.109375" defaultRowHeight="14.4" x14ac:dyDescent="0.3"/>
  <cols>
    <col min="1" max="1" width="4.6640625" style="271" customWidth="1"/>
    <col min="2" max="2" width="71.109375" style="271" customWidth="1"/>
    <col min="3" max="3" width="68.109375" style="271" customWidth="1"/>
    <col min="4" max="4" width="80.33203125" style="271" customWidth="1"/>
    <col min="5" max="16384" width="9.109375" style="271"/>
  </cols>
  <sheetData>
    <row r="7" spans="2:4" ht="15.6" x14ac:dyDescent="0.3">
      <c r="B7" s="367" t="s">
        <v>1638</v>
      </c>
      <c r="C7" s="324"/>
      <c r="D7" s="324"/>
    </row>
    <row r="8" spans="2:4" x14ac:dyDescent="0.3">
      <c r="B8" s="368" t="s">
        <v>1418</v>
      </c>
      <c r="C8" s="369" t="s">
        <v>1639</v>
      </c>
      <c r="D8" s="370" t="s">
        <v>1640</v>
      </c>
    </row>
    <row r="9" spans="2:4" x14ac:dyDescent="0.3">
      <c r="B9" s="371"/>
      <c r="C9" s="372"/>
      <c r="D9" s="373"/>
    </row>
    <row r="10" spans="2:4" x14ac:dyDescent="0.3">
      <c r="B10" s="351" t="s">
        <v>1641</v>
      </c>
      <c r="C10" s="374"/>
      <c r="D10" s="374"/>
    </row>
    <row r="11" spans="2:4" ht="28.8" x14ac:dyDescent="0.3">
      <c r="B11" s="201" t="s">
        <v>1642</v>
      </c>
      <c r="C11" s="201" t="s">
        <v>1643</v>
      </c>
      <c r="D11" s="479"/>
    </row>
    <row r="12" spans="2:4" x14ac:dyDescent="0.3">
      <c r="B12" s="231"/>
      <c r="C12" s="201"/>
      <c r="D12" s="479"/>
    </row>
    <row r="13" spans="2:4" ht="43.2" x14ac:dyDescent="0.3">
      <c r="B13" s="231"/>
      <c r="C13" s="201" t="s">
        <v>1644</v>
      </c>
      <c r="D13" s="479"/>
    </row>
    <row r="14" spans="2:4" ht="28.8" x14ac:dyDescent="0.3">
      <c r="B14" s="215" t="s">
        <v>1645</v>
      </c>
      <c r="C14" s="201" t="s">
        <v>1646</v>
      </c>
      <c r="D14" s="479"/>
    </row>
    <row r="15" spans="2:4" x14ac:dyDescent="0.3">
      <c r="B15" s="215"/>
      <c r="C15" s="375" t="s">
        <v>1647</v>
      </c>
      <c r="D15" s="479"/>
    </row>
    <row r="16" spans="2:4" ht="28.8" x14ac:dyDescent="0.3">
      <c r="B16" s="215" t="s">
        <v>1648</v>
      </c>
      <c r="C16" s="375" t="s">
        <v>1649</v>
      </c>
      <c r="D16" s="479"/>
    </row>
    <row r="17" spans="2:4" x14ac:dyDescent="0.3">
      <c r="B17" s="376"/>
      <c r="C17" s="375" t="s">
        <v>1650</v>
      </c>
      <c r="D17" s="479"/>
    </row>
    <row r="18" spans="2:4" x14ac:dyDescent="0.3">
      <c r="B18" s="376"/>
      <c r="C18" s="375" t="s">
        <v>1651</v>
      </c>
      <c r="D18" s="479"/>
    </row>
    <row r="19" spans="2:4" x14ac:dyDescent="0.3">
      <c r="B19" s="376"/>
      <c r="C19" s="375" t="s">
        <v>1652</v>
      </c>
      <c r="D19" s="479"/>
    </row>
    <row r="20" spans="2:4" x14ac:dyDescent="0.3">
      <c r="B20" s="376"/>
      <c r="C20" s="375" t="s">
        <v>1653</v>
      </c>
      <c r="D20" s="479"/>
    </row>
    <row r="21" spans="2:4" x14ac:dyDescent="0.3">
      <c r="B21" s="376"/>
      <c r="C21" s="375" t="s">
        <v>1654</v>
      </c>
      <c r="D21" s="479"/>
    </row>
    <row r="22" spans="2:4" ht="28.2" x14ac:dyDescent="0.3">
      <c r="B22" s="376"/>
      <c r="C22" s="375" t="s">
        <v>1655</v>
      </c>
      <c r="D22" s="479"/>
    </row>
    <row r="23" spans="2:4" x14ac:dyDescent="0.3">
      <c r="B23" s="376"/>
      <c r="C23" s="375" t="s">
        <v>1656</v>
      </c>
      <c r="D23" s="479"/>
    </row>
    <row r="24" spans="2:4" x14ac:dyDescent="0.3">
      <c r="B24" s="376"/>
      <c r="C24" s="375" t="s">
        <v>1657</v>
      </c>
      <c r="D24" s="479"/>
    </row>
    <row r="25" spans="2:4" x14ac:dyDescent="0.3">
      <c r="B25" s="376"/>
      <c r="C25" s="375" t="s">
        <v>1658</v>
      </c>
      <c r="D25" s="479"/>
    </row>
    <row r="26" spans="2:4" x14ac:dyDescent="0.3">
      <c r="B26" s="376"/>
      <c r="C26" s="375" t="s">
        <v>1659</v>
      </c>
      <c r="D26" s="479"/>
    </row>
    <row r="27" spans="2:4" x14ac:dyDescent="0.3">
      <c r="B27" s="376"/>
      <c r="C27" s="375"/>
      <c r="D27" s="201"/>
    </row>
    <row r="28" spans="2:4" x14ac:dyDescent="0.3">
      <c r="B28" s="351" t="s">
        <v>1660</v>
      </c>
      <c r="C28" s="333"/>
      <c r="D28" s="333"/>
    </row>
    <row r="29" spans="2:4" ht="28.8" x14ac:dyDescent="0.3">
      <c r="B29" s="478" t="s">
        <v>1661</v>
      </c>
      <c r="C29" s="201" t="s">
        <v>1662</v>
      </c>
      <c r="D29" s="479"/>
    </row>
    <row r="30" spans="2:4" x14ac:dyDescent="0.3">
      <c r="B30" s="478"/>
      <c r="C30" s="201"/>
      <c r="D30" s="479"/>
    </row>
    <row r="31" spans="2:4" ht="28.8" x14ac:dyDescent="0.3">
      <c r="B31" s="478"/>
      <c r="C31" s="201" t="s">
        <v>1663</v>
      </c>
      <c r="D31" s="479"/>
    </row>
    <row r="32" spans="2:4" x14ac:dyDescent="0.3">
      <c r="B32" s="478"/>
      <c r="C32" s="293"/>
      <c r="D32" s="479"/>
    </row>
    <row r="33" spans="2:4" x14ac:dyDescent="0.3">
      <c r="B33" s="478"/>
      <c r="C33" s="293" t="s">
        <v>1664</v>
      </c>
      <c r="D33" s="479"/>
    </row>
    <row r="34" spans="2:4" ht="28.8" x14ac:dyDescent="0.3">
      <c r="B34" s="478" t="s">
        <v>1665</v>
      </c>
      <c r="C34" s="201" t="s">
        <v>1666</v>
      </c>
      <c r="D34" s="479"/>
    </row>
    <row r="35" spans="2:4" x14ac:dyDescent="0.3">
      <c r="B35" s="478"/>
      <c r="C35" s="201"/>
      <c r="D35" s="479"/>
    </row>
    <row r="36" spans="2:4" x14ac:dyDescent="0.3">
      <c r="B36" s="478"/>
      <c r="C36" s="293" t="s">
        <v>1667</v>
      </c>
      <c r="D36" s="479"/>
    </row>
    <row r="37" spans="2:4" ht="28.8" x14ac:dyDescent="0.3">
      <c r="B37" s="478" t="s">
        <v>1668</v>
      </c>
      <c r="C37" s="201" t="s">
        <v>1669</v>
      </c>
      <c r="D37" s="479"/>
    </row>
    <row r="38" spans="2:4" x14ac:dyDescent="0.3">
      <c r="B38" s="478"/>
      <c r="C38" s="201"/>
      <c r="D38" s="479"/>
    </row>
    <row r="39" spans="2:4" x14ac:dyDescent="0.3">
      <c r="B39" s="478"/>
      <c r="C39" s="293" t="s">
        <v>1670</v>
      </c>
      <c r="D39" s="479"/>
    </row>
    <row r="40" spans="2:4" ht="28.8" x14ac:dyDescent="0.3">
      <c r="B40" s="478" t="s">
        <v>1671</v>
      </c>
      <c r="C40" s="201" t="s">
        <v>1672</v>
      </c>
      <c r="D40" s="479"/>
    </row>
    <row r="41" spans="2:4" x14ac:dyDescent="0.3">
      <c r="B41" s="478"/>
      <c r="C41" s="201"/>
      <c r="D41" s="479"/>
    </row>
    <row r="42" spans="2:4" ht="28.8" x14ac:dyDescent="0.3">
      <c r="B42" s="478"/>
      <c r="C42" s="293" t="s">
        <v>1673</v>
      </c>
      <c r="D42" s="479"/>
    </row>
    <row r="43" spans="2:4" ht="28.8" x14ac:dyDescent="0.3">
      <c r="B43" s="377" t="s">
        <v>1674</v>
      </c>
      <c r="C43" s="208" t="s">
        <v>1675</v>
      </c>
      <c r="D43" s="208"/>
    </row>
    <row r="44" spans="2:4" x14ac:dyDescent="0.3">
      <c r="B44" s="198"/>
      <c r="C44" s="198"/>
      <c r="D44" s="198"/>
    </row>
    <row r="45" spans="2:4" x14ac:dyDescent="0.3">
      <c r="D45" s="227" t="s">
        <v>1459</v>
      </c>
    </row>
    <row r="56" spans="2:4" ht="15" customHeight="1" x14ac:dyDescent="0.3"/>
    <row r="57" spans="2:4" ht="222.75" customHeight="1" x14ac:dyDescent="0.3"/>
    <row r="58" spans="2:4" ht="203.25" customHeight="1" x14ac:dyDescent="0.3">
      <c r="B58" s="215"/>
      <c r="C58" s="378"/>
      <c r="D58" s="378"/>
    </row>
    <row r="59" spans="2:4" ht="15.6" x14ac:dyDescent="0.3">
      <c r="B59" s="379"/>
      <c r="C59" s="380"/>
      <c r="D59" s="380"/>
    </row>
    <row r="61" spans="2:4" x14ac:dyDescent="0.3">
      <c r="D61" s="227"/>
    </row>
  </sheetData>
  <mergeCells count="10">
    <mergeCell ref="B37:B39"/>
    <mergeCell ref="D37:D39"/>
    <mergeCell ref="B40:B42"/>
    <mergeCell ref="D40:D42"/>
    <mergeCell ref="D11:D13"/>
    <mergeCell ref="D14:D26"/>
    <mergeCell ref="B29:B33"/>
    <mergeCell ref="D29:D33"/>
    <mergeCell ref="B34:B36"/>
    <mergeCell ref="D34:D36"/>
  </mergeCells>
  <hyperlinks>
    <hyperlink ref="D45" location="Contents!A1" display="To Frontpage" xr:uid="{EF40B42F-30AC-4EA3-9E93-7A76BDE81EBF}"/>
  </hyperlinks>
  <pageMargins left="0.7" right="0.7" top="0.75" bottom="0.75" header="0.3" footer="0.3"/>
  <pageSetup paperSize="9" scale="56" orientation="landscape" r:id="rId1"/>
  <headerFooter>
    <oddFooter>&amp;C&amp;1#&amp;"Calibri"&amp;10&amp;K000000Confidential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43298-A71D-4216-9661-9C89D141A499}">
  <sheetPr codeName="Ark11">
    <pageSetUpPr fitToPage="1"/>
  </sheetPr>
  <dimension ref="A1:U59"/>
  <sheetViews>
    <sheetView zoomScale="85" zoomScaleNormal="85" workbookViewId="0">
      <selection activeCell="C9" sqref="C9:D9"/>
    </sheetView>
  </sheetViews>
  <sheetFormatPr defaultRowHeight="14.4" x14ac:dyDescent="0.3"/>
  <cols>
    <col min="2" max="2" width="40.33203125" bestFit="1" customWidth="1"/>
  </cols>
  <sheetData>
    <row r="1" spans="1:21" x14ac:dyDescent="0.3">
      <c r="A1" s="265"/>
      <c r="B1" s="265"/>
      <c r="C1" s="265"/>
      <c r="D1" s="265"/>
      <c r="E1" s="265"/>
      <c r="F1" s="265"/>
      <c r="G1" s="265"/>
      <c r="H1" s="265"/>
      <c r="I1" s="265"/>
      <c r="J1" s="265"/>
      <c r="K1" s="265"/>
      <c r="L1" s="265"/>
      <c r="M1" s="265"/>
      <c r="N1" s="265"/>
      <c r="O1" s="265"/>
      <c r="P1" s="265"/>
      <c r="Q1" s="265"/>
      <c r="R1" s="265"/>
      <c r="S1" s="265"/>
      <c r="T1" s="265"/>
      <c r="U1" s="265"/>
    </row>
    <row r="2" spans="1:21" x14ac:dyDescent="0.3">
      <c r="A2" s="265"/>
      <c r="B2" s="240"/>
      <c r="C2" s="265"/>
      <c r="D2" s="265"/>
      <c r="E2" s="265"/>
      <c r="F2" s="265"/>
      <c r="G2" s="265"/>
      <c r="H2" s="265"/>
      <c r="I2" s="265"/>
      <c r="J2" s="265"/>
      <c r="K2" s="265"/>
      <c r="L2" s="265"/>
      <c r="M2" s="265"/>
      <c r="N2" s="265"/>
      <c r="O2" s="265"/>
      <c r="P2" s="265"/>
      <c r="Q2" s="265"/>
      <c r="R2" s="265"/>
      <c r="S2" s="265"/>
      <c r="T2" s="265"/>
      <c r="U2" s="265"/>
    </row>
    <row r="3" spans="1:21" ht="15.75" customHeight="1" x14ac:dyDescent="0.3">
      <c r="A3" s="265"/>
      <c r="B3" s="381" t="s">
        <v>1676</v>
      </c>
      <c r="C3" s="382"/>
      <c r="D3" s="382"/>
      <c r="E3" s="383"/>
      <c r="F3" s="383"/>
      <c r="G3" s="383"/>
      <c r="H3" s="383"/>
      <c r="I3" s="383"/>
      <c r="J3" s="383"/>
      <c r="K3" s="383"/>
      <c r="L3" s="383"/>
      <c r="M3" s="383"/>
      <c r="N3" s="383"/>
      <c r="O3" s="383"/>
    </row>
    <row r="4" spans="1:21" ht="15" customHeight="1" x14ac:dyDescent="0.3">
      <c r="A4" s="265"/>
      <c r="B4" s="384" t="s">
        <v>1677</v>
      </c>
      <c r="C4" s="481" t="s">
        <v>1678</v>
      </c>
      <c r="D4" s="481"/>
      <c r="E4" s="481"/>
      <c r="F4" s="481"/>
      <c r="G4" s="481"/>
      <c r="H4" s="481"/>
      <c r="I4" s="481"/>
      <c r="J4" s="481"/>
      <c r="K4" s="481"/>
      <c r="L4" s="481"/>
      <c r="M4" s="481"/>
      <c r="N4" s="481"/>
      <c r="O4" s="481"/>
    </row>
    <row r="5" spans="1:21" ht="15" customHeight="1" x14ac:dyDescent="0.3">
      <c r="A5" s="265"/>
      <c r="B5" s="384"/>
      <c r="C5" s="482" t="s">
        <v>1679</v>
      </c>
      <c r="D5" s="482"/>
      <c r="E5" s="482"/>
      <c r="F5" s="482"/>
      <c r="G5" s="482"/>
      <c r="H5" s="482"/>
      <c r="I5" s="482"/>
      <c r="J5" s="482"/>
      <c r="K5" s="482"/>
      <c r="L5" s="482"/>
      <c r="M5" s="482"/>
      <c r="N5" s="482"/>
      <c r="O5" s="482"/>
    </row>
    <row r="6" spans="1:21" ht="15" customHeight="1" x14ac:dyDescent="0.3">
      <c r="A6" s="265"/>
      <c r="B6" s="385"/>
      <c r="C6" s="386"/>
      <c r="D6" s="386"/>
      <c r="E6" s="383"/>
      <c r="F6" s="383"/>
      <c r="G6" s="383"/>
      <c r="H6" s="383"/>
      <c r="I6" s="383"/>
      <c r="J6" s="383"/>
      <c r="K6" s="383"/>
      <c r="L6" s="383"/>
      <c r="M6" s="383"/>
      <c r="N6" s="383"/>
      <c r="O6" s="383"/>
    </row>
    <row r="7" spans="1:21" ht="15" customHeight="1" x14ac:dyDescent="0.3">
      <c r="A7" s="265"/>
      <c r="B7" s="387" t="s">
        <v>1680</v>
      </c>
      <c r="C7" s="333"/>
      <c r="D7" s="333"/>
      <c r="E7" s="333"/>
      <c r="F7" s="333"/>
      <c r="G7" s="333"/>
      <c r="H7" s="333"/>
      <c r="I7" s="333"/>
      <c r="J7" s="333"/>
      <c r="K7" s="333"/>
      <c r="L7" s="333"/>
      <c r="M7" s="333"/>
      <c r="N7" s="333"/>
      <c r="O7" s="333"/>
    </row>
    <row r="8" spans="1:21" ht="15" customHeight="1" x14ac:dyDescent="0.3">
      <c r="A8" s="265"/>
      <c r="B8" s="201" t="s">
        <v>1681</v>
      </c>
      <c r="C8" s="483"/>
      <c r="D8" s="483"/>
      <c r="E8" s="483"/>
      <c r="F8" s="483"/>
      <c r="G8" s="483"/>
      <c r="H8" s="483"/>
      <c r="I8" s="483"/>
      <c r="J8" s="483"/>
      <c r="K8" s="483"/>
      <c r="L8" s="483"/>
      <c r="M8" s="483"/>
      <c r="N8" s="483"/>
      <c r="O8" s="483"/>
    </row>
    <row r="9" spans="1:21" ht="15" customHeight="1" x14ac:dyDescent="0.3">
      <c r="A9" s="265"/>
      <c r="B9" s="215" t="s">
        <v>1682</v>
      </c>
      <c r="C9" s="484"/>
      <c r="D9" s="484"/>
      <c r="E9" s="484"/>
      <c r="F9" s="484"/>
      <c r="G9" s="484"/>
      <c r="H9" s="484"/>
      <c r="I9" s="484"/>
      <c r="J9" s="484"/>
      <c r="K9" s="484"/>
      <c r="L9" s="484"/>
      <c r="M9" s="484"/>
      <c r="N9" s="484"/>
      <c r="O9" s="484"/>
    </row>
    <row r="10" spans="1:21" x14ac:dyDescent="0.3">
      <c r="A10" s="265"/>
      <c r="B10" s="215"/>
      <c r="C10" s="485"/>
      <c r="D10" s="485"/>
      <c r="E10" s="485"/>
      <c r="F10" s="485"/>
      <c r="G10" s="485"/>
      <c r="H10" s="485"/>
      <c r="I10" s="485"/>
      <c r="J10" s="485"/>
      <c r="K10" s="485"/>
      <c r="L10" s="485"/>
      <c r="M10" s="485"/>
      <c r="N10" s="485"/>
      <c r="O10" s="485"/>
    </row>
    <row r="11" spans="1:21" ht="15.75" customHeight="1" x14ac:dyDescent="0.3">
      <c r="A11" s="265"/>
      <c r="B11" s="387" t="s">
        <v>1683</v>
      </c>
      <c r="C11" s="486" t="s">
        <v>1684</v>
      </c>
      <c r="D11" s="486"/>
      <c r="E11" s="486"/>
      <c r="F11" s="486"/>
      <c r="G11" s="486"/>
      <c r="H11" s="486"/>
      <c r="I11" s="486"/>
      <c r="J11" s="486"/>
      <c r="K11" s="486"/>
      <c r="L11" s="486"/>
      <c r="M11" s="486"/>
      <c r="N11" s="486"/>
      <c r="O11" s="486"/>
    </row>
    <row r="12" spans="1:21" ht="226.5" customHeight="1" x14ac:dyDescent="0.3">
      <c r="A12" s="265"/>
      <c r="B12" s="215" t="s">
        <v>1685</v>
      </c>
      <c r="C12" s="487" t="s">
        <v>1686</v>
      </c>
      <c r="D12" s="488"/>
      <c r="E12" s="488"/>
      <c r="F12" s="488"/>
      <c r="G12" s="488"/>
      <c r="H12" s="488"/>
      <c r="I12" s="488"/>
      <c r="J12" s="488"/>
      <c r="K12" s="488"/>
      <c r="L12" s="488"/>
      <c r="M12" s="488"/>
      <c r="N12" s="488"/>
      <c r="O12" s="489"/>
    </row>
    <row r="13" spans="1:21" x14ac:dyDescent="0.3">
      <c r="A13" s="265"/>
      <c r="B13" s="265"/>
      <c r="C13" s="388"/>
      <c r="D13" s="271"/>
      <c r="E13" s="271"/>
      <c r="F13" s="271"/>
      <c r="G13" s="271"/>
      <c r="H13" s="271"/>
      <c r="I13" s="271"/>
      <c r="J13" s="271"/>
      <c r="K13" s="271"/>
      <c r="L13" s="271"/>
      <c r="M13" s="271"/>
      <c r="N13" s="271"/>
      <c r="O13" s="389"/>
    </row>
    <row r="14" spans="1:21" x14ac:dyDescent="0.3">
      <c r="A14" s="265"/>
      <c r="B14" s="265"/>
      <c r="C14" s="388"/>
      <c r="D14" s="271"/>
      <c r="E14" s="271"/>
      <c r="F14" s="271"/>
      <c r="G14" s="271"/>
      <c r="H14" s="271"/>
      <c r="I14" s="271"/>
      <c r="J14" s="271"/>
      <c r="K14" s="271"/>
      <c r="L14" s="271"/>
      <c r="M14" s="271"/>
      <c r="N14" s="271"/>
      <c r="O14" s="389"/>
    </row>
    <row r="15" spans="1:21" ht="28.8" x14ac:dyDescent="0.3">
      <c r="A15" s="265"/>
      <c r="B15" s="215" t="s">
        <v>1687</v>
      </c>
      <c r="C15" s="388" t="s">
        <v>1688</v>
      </c>
      <c r="D15" s="271"/>
      <c r="E15" s="271"/>
      <c r="F15" s="271"/>
      <c r="G15" s="271"/>
      <c r="H15" s="271"/>
      <c r="I15" s="271"/>
      <c r="J15" s="271"/>
      <c r="K15" s="271"/>
      <c r="L15" s="271"/>
      <c r="M15" s="271"/>
      <c r="N15" s="271"/>
      <c r="O15" s="389"/>
    </row>
    <row r="16" spans="1:21" x14ac:dyDescent="0.3">
      <c r="A16" s="265"/>
      <c r="B16" s="265"/>
      <c r="C16" s="390"/>
      <c r="D16" s="271"/>
      <c r="E16" s="391"/>
      <c r="F16" s="392"/>
      <c r="G16" s="271"/>
      <c r="H16" s="271"/>
      <c r="I16" s="271"/>
      <c r="J16" s="271"/>
      <c r="K16" s="271"/>
      <c r="L16" s="271"/>
      <c r="M16" s="271"/>
      <c r="N16" s="271"/>
      <c r="O16" s="389"/>
    </row>
    <row r="17" spans="1:15" x14ac:dyDescent="0.3">
      <c r="A17" s="265"/>
      <c r="B17" s="265"/>
      <c r="C17" s="393" t="s">
        <v>1689</v>
      </c>
      <c r="D17" s="271"/>
      <c r="E17" s="391"/>
      <c r="F17" s="392"/>
      <c r="G17" s="271"/>
      <c r="H17" s="271"/>
      <c r="I17" s="271"/>
      <c r="J17" s="271"/>
      <c r="K17" s="271"/>
      <c r="L17" s="271"/>
      <c r="M17" s="271"/>
      <c r="N17" s="271"/>
      <c r="O17" s="389"/>
    </row>
    <row r="18" spans="1:15" x14ac:dyDescent="0.3">
      <c r="A18" s="265"/>
      <c r="B18" s="265"/>
      <c r="C18" s="388" t="s">
        <v>1690</v>
      </c>
      <c r="D18" s="271"/>
      <c r="E18" s="391"/>
      <c r="F18" s="392"/>
      <c r="G18" s="271"/>
      <c r="H18" s="271"/>
      <c r="I18" s="271"/>
      <c r="J18" s="271"/>
      <c r="K18" s="271"/>
      <c r="L18" s="271"/>
      <c r="M18" s="271"/>
      <c r="N18" s="271"/>
      <c r="O18" s="389"/>
    </row>
    <row r="19" spans="1:15" x14ac:dyDescent="0.3">
      <c r="A19" s="265"/>
      <c r="B19" s="265"/>
      <c r="C19" s="390"/>
      <c r="D19" s="271"/>
      <c r="E19" s="391"/>
      <c r="F19" s="392"/>
      <c r="G19" s="271"/>
      <c r="H19" s="271"/>
      <c r="I19" s="271"/>
      <c r="J19" s="271"/>
      <c r="K19" s="271"/>
      <c r="L19" s="271"/>
      <c r="M19" s="271"/>
      <c r="N19" s="271"/>
      <c r="O19" s="389"/>
    </row>
    <row r="20" spans="1:15" x14ac:dyDescent="0.3">
      <c r="A20" s="265"/>
      <c r="B20" s="265"/>
      <c r="C20" s="388"/>
      <c r="D20" s="480" t="s">
        <v>1691</v>
      </c>
      <c r="E20" s="480"/>
      <c r="F20" s="480"/>
      <c r="G20" s="480"/>
      <c r="H20" s="480"/>
      <c r="I20" s="480"/>
      <c r="J20" s="480"/>
      <c r="K20" s="480"/>
      <c r="L20" s="394"/>
      <c r="M20" s="271"/>
      <c r="N20" s="271"/>
      <c r="O20" s="389"/>
    </row>
    <row r="21" spans="1:15" x14ac:dyDescent="0.3">
      <c r="A21" s="265"/>
      <c r="B21" s="265"/>
      <c r="C21" s="388"/>
      <c r="D21" s="271"/>
      <c r="E21" s="271"/>
      <c r="F21" s="271"/>
      <c r="G21" s="271"/>
      <c r="H21" s="271"/>
      <c r="I21" s="271"/>
      <c r="J21" s="271"/>
      <c r="K21" s="271"/>
      <c r="L21" s="271"/>
      <c r="M21" s="271"/>
      <c r="N21" s="271"/>
      <c r="O21" s="389"/>
    </row>
    <row r="22" spans="1:15" ht="15" thickBot="1" x14ac:dyDescent="0.35">
      <c r="A22" s="265"/>
      <c r="B22" s="265"/>
      <c r="C22" s="395" t="s">
        <v>1692</v>
      </c>
      <c r="D22" s="396" t="s">
        <v>1693</v>
      </c>
      <c r="E22" s="396" t="s">
        <v>1694</v>
      </c>
      <c r="F22" s="396" t="s">
        <v>1695</v>
      </c>
      <c r="G22" s="396" t="s">
        <v>1696</v>
      </c>
      <c r="H22" s="396" t="s">
        <v>1697</v>
      </c>
      <c r="I22" s="396" t="s">
        <v>1698</v>
      </c>
      <c r="J22" s="396" t="s">
        <v>1699</v>
      </c>
      <c r="K22" s="396" t="s">
        <v>1700</v>
      </c>
      <c r="L22" s="396" t="s">
        <v>1701</v>
      </c>
      <c r="M22" s="271"/>
      <c r="N22" s="271"/>
      <c r="O22" s="389"/>
    </row>
    <row r="23" spans="1:15" x14ac:dyDescent="0.3">
      <c r="A23" s="265"/>
      <c r="B23" s="265"/>
      <c r="C23" s="397">
        <v>266666.66666666669</v>
      </c>
      <c r="D23" s="398">
        <v>266666.66666666669</v>
      </c>
      <c r="E23" s="398">
        <v>266666.66666666669</v>
      </c>
      <c r="F23" s="398">
        <v>133333.33333333334</v>
      </c>
      <c r="G23" s="398">
        <v>66666.666666666672</v>
      </c>
      <c r="H23" s="399" t="s">
        <v>1702</v>
      </c>
      <c r="I23" s="399" t="s">
        <v>1702</v>
      </c>
      <c r="J23" s="399" t="s">
        <v>1702</v>
      </c>
      <c r="K23" s="399" t="s">
        <v>1702</v>
      </c>
      <c r="L23" s="399" t="s">
        <v>1702</v>
      </c>
      <c r="M23" s="271"/>
      <c r="N23" s="271"/>
      <c r="O23" s="389"/>
    </row>
    <row r="24" spans="1:15" x14ac:dyDescent="0.3">
      <c r="A24" s="265"/>
      <c r="B24" s="265"/>
      <c r="C24" s="397"/>
      <c r="D24" s="398"/>
      <c r="E24" s="398"/>
      <c r="F24" s="398"/>
      <c r="G24" s="398"/>
      <c r="H24" s="399"/>
      <c r="I24" s="399"/>
      <c r="J24" s="399"/>
      <c r="K24" s="399"/>
      <c r="L24" s="399"/>
      <c r="M24" s="271"/>
      <c r="N24" s="271"/>
      <c r="O24" s="389"/>
    </row>
    <row r="25" spans="1:15" x14ac:dyDescent="0.3">
      <c r="A25" s="265"/>
      <c r="B25" s="265"/>
      <c r="C25" s="397"/>
      <c r="D25" s="398"/>
      <c r="E25" s="398"/>
      <c r="F25" s="398"/>
      <c r="G25" s="398"/>
      <c r="H25" s="399"/>
      <c r="I25" s="399"/>
      <c r="J25" s="399"/>
      <c r="K25" s="399"/>
      <c r="L25" s="399"/>
      <c r="M25" s="271"/>
      <c r="N25" s="271"/>
      <c r="O25" s="389"/>
    </row>
    <row r="26" spans="1:15" x14ac:dyDescent="0.3">
      <c r="A26" s="265"/>
      <c r="B26" s="265"/>
      <c r="C26" s="397"/>
      <c r="D26" s="398"/>
      <c r="E26" s="398"/>
      <c r="F26" s="398"/>
      <c r="G26" s="398"/>
      <c r="H26" s="399"/>
      <c r="I26" s="399"/>
      <c r="J26" s="399"/>
      <c r="K26" s="399"/>
      <c r="L26" s="399"/>
      <c r="M26" s="271"/>
      <c r="N26" s="271"/>
      <c r="O26" s="389"/>
    </row>
    <row r="27" spans="1:15" x14ac:dyDescent="0.3">
      <c r="A27" s="265"/>
      <c r="B27" s="265"/>
      <c r="C27" s="388" t="s">
        <v>1703</v>
      </c>
      <c r="D27" s="398"/>
      <c r="E27" s="398"/>
      <c r="F27" s="398"/>
      <c r="G27" s="398"/>
      <c r="H27" s="399"/>
      <c r="I27" s="399"/>
      <c r="J27" s="399"/>
      <c r="K27" s="399"/>
      <c r="L27" s="399"/>
      <c r="M27" s="271"/>
      <c r="N27" s="271"/>
      <c r="O27" s="389"/>
    </row>
    <row r="28" spans="1:15" x14ac:dyDescent="0.3">
      <c r="A28" s="265"/>
      <c r="B28" s="265"/>
      <c r="C28" s="388"/>
      <c r="D28" s="398"/>
      <c r="E28" s="398"/>
      <c r="F28" s="398"/>
      <c r="G28" s="398"/>
      <c r="H28" s="399"/>
      <c r="I28" s="399"/>
      <c r="J28" s="399"/>
      <c r="K28" s="399"/>
      <c r="L28" s="399"/>
      <c r="M28" s="271"/>
      <c r="N28" s="271"/>
      <c r="O28" s="389"/>
    </row>
    <row r="29" spans="1:15" x14ac:dyDescent="0.3">
      <c r="A29" s="265"/>
      <c r="B29" s="265"/>
      <c r="C29" s="393" t="s">
        <v>1689</v>
      </c>
      <c r="D29" s="271"/>
      <c r="E29" s="271"/>
      <c r="F29" s="271"/>
      <c r="G29" s="271"/>
      <c r="H29" s="271"/>
      <c r="I29" s="271"/>
      <c r="J29" s="271"/>
      <c r="K29" s="271"/>
      <c r="L29" s="271"/>
      <c r="M29" s="271"/>
      <c r="N29" s="271"/>
      <c r="O29" s="389"/>
    </row>
    <row r="30" spans="1:15" x14ac:dyDescent="0.3">
      <c r="A30" s="265"/>
      <c r="B30" s="265"/>
      <c r="C30" s="388" t="s">
        <v>1704</v>
      </c>
      <c r="D30" s="271"/>
      <c r="E30" s="271"/>
      <c r="F30" s="271"/>
      <c r="G30" s="271"/>
      <c r="H30" s="271"/>
      <c r="I30" s="271"/>
      <c r="J30" s="271"/>
      <c r="K30" s="271"/>
      <c r="L30" s="271"/>
      <c r="M30" s="271"/>
      <c r="N30" s="271"/>
      <c r="O30" s="389"/>
    </row>
    <row r="31" spans="1:15" x14ac:dyDescent="0.3">
      <c r="A31" s="265"/>
      <c r="B31" s="265"/>
      <c r="C31" s="388" t="s">
        <v>1705</v>
      </c>
      <c r="D31" s="400"/>
      <c r="E31" s="400"/>
      <c r="F31" s="400"/>
      <c r="G31" s="400"/>
      <c r="H31" s="400"/>
      <c r="I31" s="400"/>
      <c r="J31" s="400"/>
      <c r="K31" s="400"/>
      <c r="L31" s="400"/>
      <c r="M31" s="271"/>
      <c r="N31" s="271"/>
      <c r="O31" s="389"/>
    </row>
    <row r="32" spans="1:15" x14ac:dyDescent="0.3">
      <c r="A32" s="265"/>
      <c r="B32" s="265"/>
      <c r="C32" s="393"/>
      <c r="D32" s="400"/>
      <c r="E32" s="400"/>
      <c r="F32" s="400"/>
      <c r="G32" s="400"/>
      <c r="H32" s="400"/>
      <c r="I32" s="400"/>
      <c r="J32" s="400"/>
      <c r="K32" s="400"/>
      <c r="L32" s="400"/>
      <c r="M32" s="271"/>
      <c r="N32" s="271"/>
      <c r="O32" s="389"/>
    </row>
    <row r="33" spans="1:15" x14ac:dyDescent="0.3">
      <c r="A33" s="265"/>
      <c r="B33" s="265"/>
      <c r="C33" s="388"/>
      <c r="D33" s="480" t="s">
        <v>1691</v>
      </c>
      <c r="E33" s="480"/>
      <c r="F33" s="480"/>
      <c r="G33" s="480"/>
      <c r="H33" s="480"/>
      <c r="I33" s="480"/>
      <c r="J33" s="480"/>
      <c r="K33" s="480"/>
      <c r="L33" s="394"/>
      <c r="M33" s="271"/>
      <c r="N33" s="271"/>
      <c r="O33" s="389"/>
    </row>
    <row r="34" spans="1:15" x14ac:dyDescent="0.3">
      <c r="A34" s="265"/>
      <c r="B34" s="265"/>
      <c r="C34" s="388"/>
      <c r="D34" s="271"/>
      <c r="E34" s="271"/>
      <c r="F34" s="271"/>
      <c r="G34" s="271"/>
      <c r="H34" s="271"/>
      <c r="I34" s="271"/>
      <c r="J34" s="271"/>
      <c r="K34" s="271"/>
      <c r="L34" s="271"/>
      <c r="M34" s="271"/>
      <c r="N34" s="271"/>
      <c r="O34" s="389"/>
    </row>
    <row r="35" spans="1:15" ht="15" thickBot="1" x14ac:dyDescent="0.35">
      <c r="A35" s="265"/>
      <c r="B35" s="265"/>
      <c r="C35" s="395" t="s">
        <v>1692</v>
      </c>
      <c r="D35" s="396" t="s">
        <v>1693</v>
      </c>
      <c r="E35" s="396" t="s">
        <v>1694</v>
      </c>
      <c r="F35" s="396" t="s">
        <v>1695</v>
      </c>
      <c r="G35" s="396" t="s">
        <v>1696</v>
      </c>
      <c r="H35" s="396" t="s">
        <v>1697</v>
      </c>
      <c r="I35" s="396" t="s">
        <v>1698</v>
      </c>
      <c r="J35" s="396" t="s">
        <v>1699</v>
      </c>
      <c r="K35" s="396" t="s">
        <v>1700</v>
      </c>
      <c r="L35" s="396" t="s">
        <v>1701</v>
      </c>
      <c r="M35" s="271"/>
      <c r="N35" s="271"/>
      <c r="O35" s="389"/>
    </row>
    <row r="36" spans="1:15" x14ac:dyDescent="0.3">
      <c r="A36" s="265"/>
      <c r="B36" s="265"/>
      <c r="C36" s="401" t="s">
        <v>1702</v>
      </c>
      <c r="D36" s="399" t="s">
        <v>1702</v>
      </c>
      <c r="E36" s="402">
        <v>571428.57142857148</v>
      </c>
      <c r="F36" s="402">
        <v>285714.28571428574</v>
      </c>
      <c r="G36" s="402">
        <v>142857.14285714287</v>
      </c>
      <c r="H36" s="399" t="s">
        <v>1702</v>
      </c>
      <c r="I36" s="399" t="s">
        <v>1702</v>
      </c>
      <c r="J36" s="399" t="s">
        <v>1702</v>
      </c>
      <c r="K36" s="399" t="s">
        <v>1702</v>
      </c>
      <c r="L36" s="399" t="s">
        <v>1702</v>
      </c>
      <c r="M36" s="271"/>
      <c r="N36" s="271"/>
      <c r="O36" s="389"/>
    </row>
    <row r="37" spans="1:15" x14ac:dyDescent="0.3">
      <c r="A37" s="265"/>
      <c r="B37" s="265"/>
      <c r="C37" s="388"/>
      <c r="D37" s="271"/>
      <c r="E37" s="271"/>
      <c r="F37" s="271"/>
      <c r="G37" s="271"/>
      <c r="H37" s="271"/>
      <c r="I37" s="271"/>
      <c r="J37" s="271"/>
      <c r="K37" s="271"/>
      <c r="L37" s="271"/>
      <c r="M37" s="271"/>
      <c r="N37" s="271"/>
      <c r="O37" s="389"/>
    </row>
    <row r="38" spans="1:15" x14ac:dyDescent="0.3">
      <c r="A38" s="265"/>
      <c r="B38" s="265"/>
      <c r="C38" s="388"/>
      <c r="D38" s="271"/>
      <c r="E38" s="271"/>
      <c r="F38" s="271"/>
      <c r="G38" s="271"/>
      <c r="H38" s="271"/>
      <c r="I38" s="271"/>
      <c r="J38" s="271"/>
      <c r="K38" s="271"/>
      <c r="L38" s="271"/>
      <c r="M38" s="271"/>
      <c r="N38" s="271"/>
      <c r="O38" s="389"/>
    </row>
    <row r="39" spans="1:15" x14ac:dyDescent="0.3">
      <c r="A39" s="265"/>
      <c r="B39" s="265"/>
      <c r="C39" s="388" t="s">
        <v>1706</v>
      </c>
      <c r="D39" s="271"/>
      <c r="E39" s="271"/>
      <c r="F39" s="271"/>
      <c r="G39" s="271"/>
      <c r="H39" s="271"/>
      <c r="I39" s="271"/>
      <c r="J39" s="271"/>
      <c r="K39" s="271"/>
      <c r="L39" s="271"/>
      <c r="M39" s="271"/>
      <c r="N39" s="271"/>
      <c r="O39" s="389"/>
    </row>
    <row r="40" spans="1:15" x14ac:dyDescent="0.3">
      <c r="A40" s="265"/>
      <c r="B40" s="265"/>
      <c r="C40" s="388"/>
      <c r="D40" s="271"/>
      <c r="E40" s="271"/>
      <c r="F40" s="271"/>
      <c r="G40" s="271"/>
      <c r="H40" s="271"/>
      <c r="I40" s="271"/>
      <c r="J40" s="271"/>
      <c r="K40" s="271"/>
      <c r="L40" s="271"/>
      <c r="M40" s="271"/>
      <c r="N40" s="271"/>
      <c r="O40" s="389"/>
    </row>
    <row r="41" spans="1:15" x14ac:dyDescent="0.3">
      <c r="A41" s="265"/>
      <c r="B41" s="265"/>
      <c r="C41" s="393" t="s">
        <v>1689</v>
      </c>
      <c r="D41" s="271"/>
      <c r="E41" s="271"/>
      <c r="F41" s="271"/>
      <c r="G41" s="271"/>
      <c r="H41" s="271"/>
      <c r="I41" s="271"/>
      <c r="J41" s="271"/>
      <c r="K41" s="271"/>
      <c r="L41" s="271"/>
      <c r="M41" s="271"/>
      <c r="N41" s="271"/>
      <c r="O41" s="389"/>
    </row>
    <row r="42" spans="1:15" x14ac:dyDescent="0.3">
      <c r="A42" s="265"/>
      <c r="B42" s="265"/>
      <c r="C42" s="388" t="s">
        <v>1707</v>
      </c>
      <c r="D42" s="271"/>
      <c r="E42" s="271"/>
      <c r="F42" s="271"/>
      <c r="G42" s="271"/>
      <c r="H42" s="271"/>
      <c r="I42" s="271"/>
      <c r="J42" s="271"/>
      <c r="K42" s="271"/>
      <c r="L42" s="271"/>
      <c r="M42" s="271"/>
      <c r="N42" s="271"/>
      <c r="O42" s="389"/>
    </row>
    <row r="43" spans="1:15" x14ac:dyDescent="0.3">
      <c r="A43" s="265"/>
      <c r="B43" s="265"/>
      <c r="C43" s="388" t="s">
        <v>1708</v>
      </c>
      <c r="D43" s="400"/>
      <c r="E43" s="400"/>
      <c r="F43" s="400"/>
      <c r="G43" s="400"/>
      <c r="H43" s="400"/>
      <c r="I43" s="400"/>
      <c r="J43" s="400"/>
      <c r="K43" s="400"/>
      <c r="L43" s="400"/>
      <c r="M43" s="271"/>
      <c r="N43" s="271"/>
      <c r="O43" s="389"/>
    </row>
    <row r="44" spans="1:15" x14ac:dyDescent="0.3">
      <c r="A44" s="265"/>
      <c r="B44" s="265"/>
      <c r="C44" s="388"/>
      <c r="D44" s="400"/>
      <c r="E44" s="400"/>
      <c r="F44" s="400"/>
      <c r="G44" s="400"/>
      <c r="H44" s="400"/>
      <c r="I44" s="400"/>
      <c r="J44" s="400"/>
      <c r="K44" s="400"/>
      <c r="L44" s="400"/>
      <c r="M44" s="271"/>
      <c r="N44" s="271"/>
      <c r="O44" s="389"/>
    </row>
    <row r="45" spans="1:15" x14ac:dyDescent="0.3">
      <c r="A45" s="265"/>
      <c r="B45" s="265"/>
      <c r="C45" s="390"/>
      <c r="D45" s="198"/>
      <c r="E45" s="391"/>
      <c r="F45" s="391"/>
      <c r="G45" s="400"/>
      <c r="H45" s="400"/>
      <c r="I45" s="400"/>
      <c r="J45" s="400"/>
      <c r="K45" s="400"/>
      <c r="L45" s="400"/>
      <c r="M45" s="271"/>
      <c r="N45" s="271"/>
      <c r="O45" s="389"/>
    </row>
    <row r="46" spans="1:15" x14ac:dyDescent="0.3">
      <c r="A46" s="265"/>
      <c r="B46" s="265"/>
      <c r="C46" s="393"/>
      <c r="D46" s="400"/>
      <c r="E46" s="400"/>
      <c r="F46" s="400"/>
      <c r="G46" s="400"/>
      <c r="H46" s="400"/>
      <c r="I46" s="400"/>
      <c r="J46" s="400"/>
      <c r="K46" s="400"/>
      <c r="L46" s="400"/>
      <c r="M46" s="271"/>
      <c r="N46" s="271"/>
      <c r="O46" s="389"/>
    </row>
    <row r="47" spans="1:15" x14ac:dyDescent="0.3">
      <c r="A47" s="265"/>
      <c r="B47" s="265"/>
      <c r="C47" s="388"/>
      <c r="D47" s="480" t="s">
        <v>1709</v>
      </c>
      <c r="E47" s="480"/>
      <c r="F47" s="480"/>
      <c r="G47" s="480"/>
      <c r="H47" s="480"/>
      <c r="I47" s="480"/>
      <c r="J47" s="480"/>
      <c r="K47" s="480"/>
      <c r="L47" s="394"/>
      <c r="M47" s="271"/>
      <c r="N47" s="271"/>
      <c r="O47" s="389"/>
    </row>
    <row r="48" spans="1:15" x14ac:dyDescent="0.3">
      <c r="A48" s="265"/>
      <c r="B48" s="265"/>
      <c r="C48" s="388"/>
      <c r="D48" s="271"/>
      <c r="E48" s="271"/>
      <c r="F48" s="271"/>
      <c r="G48" s="271"/>
      <c r="H48" s="271"/>
      <c r="I48" s="271"/>
      <c r="J48" s="271"/>
      <c r="K48" s="271"/>
      <c r="L48" s="271"/>
      <c r="M48" s="271"/>
      <c r="N48" s="271"/>
      <c r="O48" s="389"/>
    </row>
    <row r="49" spans="1:15" ht="15" thickBot="1" x14ac:dyDescent="0.35">
      <c r="A49" s="265"/>
      <c r="B49" s="265"/>
      <c r="C49" s="395" t="s">
        <v>1692</v>
      </c>
      <c r="D49" s="396" t="s">
        <v>1693</v>
      </c>
      <c r="E49" s="396" t="s">
        <v>1694</v>
      </c>
      <c r="F49" s="396" t="s">
        <v>1695</v>
      </c>
      <c r="G49" s="396" t="s">
        <v>1696</v>
      </c>
      <c r="H49" s="396" t="s">
        <v>1697</v>
      </c>
      <c r="I49" s="396" t="s">
        <v>1698</v>
      </c>
      <c r="J49" s="396" t="s">
        <v>1699</v>
      </c>
      <c r="K49" s="396" t="s">
        <v>1700</v>
      </c>
      <c r="L49" s="396" t="s">
        <v>1701</v>
      </c>
      <c r="M49" s="271"/>
      <c r="N49" s="271"/>
      <c r="O49" s="389"/>
    </row>
    <row r="50" spans="1:15" x14ac:dyDescent="0.3">
      <c r="A50" s="265"/>
      <c r="B50" s="265"/>
      <c r="C50" s="401" t="s">
        <v>1702</v>
      </c>
      <c r="D50" s="399" t="s">
        <v>1702</v>
      </c>
      <c r="E50" s="399" t="s">
        <v>1702</v>
      </c>
      <c r="F50" s="399" t="s">
        <v>1702</v>
      </c>
      <c r="G50" s="392">
        <v>1000000</v>
      </c>
      <c r="H50" s="399" t="s">
        <v>1702</v>
      </c>
      <c r="I50" s="399" t="s">
        <v>1702</v>
      </c>
      <c r="J50" s="399" t="s">
        <v>1702</v>
      </c>
      <c r="K50" s="399" t="s">
        <v>1702</v>
      </c>
      <c r="L50" s="399" t="s">
        <v>1702</v>
      </c>
      <c r="M50" s="271"/>
      <c r="N50" s="271"/>
      <c r="O50" s="389"/>
    </row>
    <row r="51" spans="1:15" x14ac:dyDescent="0.3">
      <c r="A51" s="265"/>
      <c r="B51" s="265"/>
      <c r="C51" s="388"/>
      <c r="D51" s="271"/>
      <c r="E51" s="271"/>
      <c r="F51" s="271"/>
      <c r="G51" s="271"/>
      <c r="H51" s="271"/>
      <c r="I51" s="271"/>
      <c r="J51" s="271"/>
      <c r="K51" s="271"/>
      <c r="L51" s="271"/>
      <c r="M51" s="271"/>
      <c r="N51" s="271"/>
      <c r="O51" s="389"/>
    </row>
    <row r="52" spans="1:15" ht="15" thickBot="1" x14ac:dyDescent="0.35">
      <c r="A52" s="265"/>
      <c r="B52" s="403"/>
      <c r="C52" s="404"/>
      <c r="D52" s="403"/>
      <c r="E52" s="403"/>
      <c r="F52" s="403"/>
      <c r="G52" s="403"/>
      <c r="H52" s="403"/>
      <c r="I52" s="403"/>
      <c r="J52" s="403"/>
      <c r="K52" s="403"/>
      <c r="L52" s="403"/>
      <c r="M52" s="403"/>
      <c r="N52" s="403"/>
      <c r="O52" s="405"/>
    </row>
    <row r="53" spans="1:15" x14ac:dyDescent="0.3">
      <c r="A53" s="265"/>
      <c r="B53" s="265"/>
      <c r="C53" s="265"/>
      <c r="D53" s="265"/>
      <c r="E53" s="265"/>
      <c r="F53" s="265"/>
      <c r="G53" s="265"/>
      <c r="H53" s="265"/>
      <c r="I53" s="265"/>
      <c r="J53" s="265"/>
      <c r="K53" s="265"/>
      <c r="L53" s="265"/>
      <c r="M53" s="265"/>
      <c r="N53" s="265"/>
      <c r="O53" s="265"/>
    </row>
    <row r="54" spans="1:15" x14ac:dyDescent="0.3">
      <c r="A54" s="265"/>
      <c r="B54" s="265"/>
      <c r="C54" s="265"/>
      <c r="D54" s="265"/>
      <c r="E54" s="265"/>
      <c r="F54" s="265"/>
      <c r="G54" s="265"/>
      <c r="H54" s="265"/>
      <c r="I54" s="265"/>
      <c r="J54" s="265"/>
      <c r="K54" s="265"/>
      <c r="L54" s="265"/>
      <c r="M54" s="265"/>
      <c r="N54" s="265"/>
      <c r="O54" s="265"/>
    </row>
    <row r="55" spans="1:15" x14ac:dyDescent="0.3">
      <c r="A55" s="265"/>
      <c r="B55" s="265"/>
      <c r="C55" s="265"/>
      <c r="D55" s="265"/>
      <c r="E55" s="265"/>
      <c r="F55" s="265"/>
      <c r="G55" s="265"/>
      <c r="H55" s="265"/>
      <c r="I55" s="265"/>
      <c r="J55" s="265"/>
      <c r="K55" s="265"/>
      <c r="L55" s="265"/>
      <c r="M55" s="265"/>
      <c r="N55" s="265"/>
      <c r="O55" s="227" t="s">
        <v>1459</v>
      </c>
    </row>
    <row r="56" spans="1:15" x14ac:dyDescent="0.3">
      <c r="A56" s="265"/>
      <c r="B56" s="265"/>
      <c r="C56" s="265"/>
      <c r="D56" s="265"/>
      <c r="E56" s="265"/>
      <c r="F56" s="265"/>
      <c r="G56" s="265"/>
      <c r="H56" s="265"/>
      <c r="I56" s="265"/>
      <c r="J56" s="265"/>
      <c r="K56" s="265"/>
      <c r="L56" s="265"/>
      <c r="M56" s="265"/>
      <c r="N56" s="265"/>
      <c r="O56" s="265"/>
    </row>
    <row r="57" spans="1:15" x14ac:dyDescent="0.3">
      <c r="A57" s="265"/>
      <c r="B57" s="265"/>
      <c r="C57" s="265"/>
      <c r="D57" s="265"/>
      <c r="E57" s="265"/>
      <c r="F57" s="265"/>
      <c r="G57" s="265"/>
      <c r="H57" s="265"/>
      <c r="I57" s="265"/>
      <c r="J57" s="265"/>
      <c r="K57" s="265"/>
      <c r="L57" s="265"/>
      <c r="M57" s="265"/>
      <c r="N57" s="265"/>
      <c r="O57" s="265"/>
    </row>
    <row r="58" spans="1:15" x14ac:dyDescent="0.3">
      <c r="A58" s="265"/>
      <c r="B58" s="265"/>
      <c r="C58" s="265"/>
      <c r="D58" s="265"/>
      <c r="E58" s="265"/>
      <c r="F58" s="265"/>
      <c r="G58" s="265"/>
      <c r="H58" s="265"/>
      <c r="I58" s="265"/>
      <c r="J58" s="265"/>
      <c r="K58" s="265"/>
      <c r="L58" s="265"/>
      <c r="M58" s="265"/>
      <c r="N58" s="265"/>
      <c r="O58" s="265"/>
    </row>
    <row r="59" spans="1:15" x14ac:dyDescent="0.3">
      <c r="A59" s="265"/>
      <c r="B59" s="265"/>
      <c r="C59" s="265"/>
      <c r="D59" s="265"/>
      <c r="E59" s="265"/>
      <c r="F59" s="265"/>
      <c r="G59" s="265"/>
      <c r="H59" s="265"/>
      <c r="I59" s="265"/>
      <c r="J59" s="265"/>
      <c r="K59" s="265"/>
      <c r="L59" s="265"/>
      <c r="M59" s="265"/>
      <c r="N59" s="265"/>
      <c r="O59" s="265"/>
    </row>
  </sheetData>
  <mergeCells count="8">
    <mergeCell ref="D33:K33"/>
    <mergeCell ref="D47:K47"/>
    <mergeCell ref="C4:O4"/>
    <mergeCell ref="C5:O5"/>
    <mergeCell ref="C8:O10"/>
    <mergeCell ref="C11:O11"/>
    <mergeCell ref="C12:O12"/>
    <mergeCell ref="D20:K20"/>
  </mergeCells>
  <hyperlinks>
    <hyperlink ref="C11:D11" r:id="rId1" display="Legal framework for valuation and LTV-calculation follow the rules of the Danish FSA - Bekendtgørelse nr. 687 af 20. juni 2007" xr:uid="{75373542-74F0-4208-A2E5-4C8E38DFD31B}"/>
    <hyperlink ref="O55" location="Contents!A1" display="To Frontpage" xr:uid="{B188D29F-5629-444C-AACA-469B4DD23622}"/>
  </hyperlinks>
  <pageMargins left="0.7" right="0.7" top="0.75" bottom="0.75" header="0.3" footer="0.3"/>
  <pageSetup paperSize="9" scale="39" fitToHeight="0" orientation="portrait" r:id="rId2"/>
  <headerFooter>
    <oddFooter>&amp;C&amp;1#&amp;"Calibri"&amp;10&amp;K000000Confidential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2405-E92F-45C4-8595-298D3FEB9D28}">
  <sheetPr codeName="Ark12">
    <pageSetUpPr fitToPage="1"/>
  </sheetPr>
  <dimension ref="A1:D75"/>
  <sheetViews>
    <sheetView zoomScale="85" zoomScaleNormal="85" workbookViewId="0">
      <selection activeCell="C9" sqref="C9:D9"/>
    </sheetView>
  </sheetViews>
  <sheetFormatPr defaultColWidth="9.109375" defaultRowHeight="14.4" x14ac:dyDescent="0.3"/>
  <cols>
    <col min="1" max="1" width="4.6640625" style="265" customWidth="1"/>
    <col min="2" max="2" width="71.109375" style="265" customWidth="1"/>
    <col min="3" max="3" width="68.109375" style="265" customWidth="1"/>
    <col min="4" max="4" width="80.33203125" style="265" customWidth="1"/>
    <col min="5" max="16384" width="9.109375" style="265"/>
  </cols>
  <sheetData>
    <row r="1" spans="2:4" s="406" customFormat="1" x14ac:dyDescent="0.3"/>
    <row r="2" spans="2:4" s="406" customFormat="1" x14ac:dyDescent="0.3"/>
    <row r="3" spans="2:4" s="406" customFormat="1" x14ac:dyDescent="0.3"/>
    <row r="4" spans="2:4" s="406" customFormat="1" x14ac:dyDescent="0.3"/>
    <row r="5" spans="2:4" s="406" customFormat="1" x14ac:dyDescent="0.3"/>
    <row r="6" spans="2:4" s="406" customFormat="1" ht="16.2" thickBot="1" x14ac:dyDescent="0.35">
      <c r="B6" s="407" t="s">
        <v>1710</v>
      </c>
    </row>
    <row r="7" spans="2:4" s="406" customFormat="1" ht="15" thickBot="1" x14ac:dyDescent="0.35">
      <c r="B7" s="408" t="s">
        <v>1421</v>
      </c>
      <c r="C7" s="496" t="s">
        <v>1639</v>
      </c>
      <c r="D7" s="497"/>
    </row>
    <row r="8" spans="2:4" s="406" customFormat="1" ht="15" thickBot="1" x14ac:dyDescent="0.35">
      <c r="B8" s="409" t="s">
        <v>1711</v>
      </c>
      <c r="C8" s="498"/>
      <c r="D8" s="499"/>
    </row>
    <row r="9" spans="2:4" s="406" customFormat="1" x14ac:dyDescent="0.3">
      <c r="B9" s="410" t="s">
        <v>1429</v>
      </c>
      <c r="C9" s="528" t="s">
        <v>1712</v>
      </c>
      <c r="D9" s="529"/>
    </row>
    <row r="10" spans="2:4" s="406" customFormat="1" x14ac:dyDescent="0.3">
      <c r="B10" s="411" t="s">
        <v>1430</v>
      </c>
      <c r="C10" s="512" t="s">
        <v>1713</v>
      </c>
      <c r="D10" s="513"/>
    </row>
    <row r="11" spans="2:4" s="406" customFormat="1" x14ac:dyDescent="0.3">
      <c r="B11" s="411" t="s">
        <v>1432</v>
      </c>
      <c r="C11" s="512" t="s">
        <v>1714</v>
      </c>
      <c r="D11" s="513"/>
    </row>
    <row r="12" spans="2:4" s="406" customFormat="1" x14ac:dyDescent="0.3">
      <c r="B12" s="411" t="s">
        <v>1433</v>
      </c>
      <c r="C12" s="512" t="s">
        <v>1715</v>
      </c>
      <c r="D12" s="513"/>
    </row>
    <row r="13" spans="2:4" s="406" customFormat="1" x14ac:dyDescent="0.3">
      <c r="B13" s="411" t="s">
        <v>1434</v>
      </c>
      <c r="C13" s="512" t="s">
        <v>1716</v>
      </c>
      <c r="D13" s="513"/>
    </row>
    <row r="14" spans="2:4" s="406" customFormat="1" x14ac:dyDescent="0.3">
      <c r="B14" s="411" t="s">
        <v>1435</v>
      </c>
      <c r="C14" s="512" t="s">
        <v>1717</v>
      </c>
      <c r="D14" s="513"/>
    </row>
    <row r="15" spans="2:4" s="406" customFormat="1" x14ac:dyDescent="0.3">
      <c r="B15" s="411" t="s">
        <v>1436</v>
      </c>
      <c r="C15" s="518" t="s">
        <v>1718</v>
      </c>
      <c r="D15" s="519"/>
    </row>
    <row r="16" spans="2:4" s="406" customFormat="1" x14ac:dyDescent="0.3">
      <c r="B16" s="411" t="s">
        <v>1437</v>
      </c>
      <c r="C16" s="512" t="s">
        <v>1719</v>
      </c>
      <c r="D16" s="513"/>
    </row>
    <row r="17" spans="2:4" s="406" customFormat="1" x14ac:dyDescent="0.3">
      <c r="B17" s="412" t="s">
        <v>1438</v>
      </c>
      <c r="C17" s="512" t="s">
        <v>1720</v>
      </c>
      <c r="D17" s="513"/>
    </row>
    <row r="18" spans="2:4" s="406" customFormat="1" ht="30" customHeight="1" x14ac:dyDescent="0.3">
      <c r="B18" s="411" t="s">
        <v>1439</v>
      </c>
      <c r="C18" s="510" t="s">
        <v>1721</v>
      </c>
      <c r="D18" s="511"/>
    </row>
    <row r="19" spans="2:4" s="406" customFormat="1" x14ac:dyDescent="0.3">
      <c r="B19" s="413" t="s">
        <v>1441</v>
      </c>
      <c r="C19" s="512" t="s">
        <v>1722</v>
      </c>
      <c r="D19" s="513"/>
    </row>
    <row r="20" spans="2:4" s="406" customFormat="1" x14ac:dyDescent="0.3">
      <c r="B20" s="411" t="s">
        <v>1443</v>
      </c>
      <c r="C20" s="512" t="s">
        <v>1723</v>
      </c>
      <c r="D20" s="513"/>
    </row>
    <row r="21" spans="2:4" s="406" customFormat="1" x14ac:dyDescent="0.3">
      <c r="B21" s="411" t="s">
        <v>1457</v>
      </c>
      <c r="C21" s="512" t="s">
        <v>1724</v>
      </c>
      <c r="D21" s="513"/>
    </row>
    <row r="22" spans="2:4" s="406" customFormat="1" ht="29.4" thickBot="1" x14ac:dyDescent="0.35">
      <c r="B22" s="414" t="s">
        <v>1458</v>
      </c>
      <c r="C22" s="520" t="s">
        <v>1725</v>
      </c>
      <c r="D22" s="521"/>
    </row>
    <row r="23" spans="2:4" s="406" customFormat="1" ht="15" thickBot="1" x14ac:dyDescent="0.35">
      <c r="B23" s="415"/>
      <c r="C23" s="416"/>
      <c r="D23" s="417"/>
    </row>
    <row r="24" spans="2:4" s="406" customFormat="1" ht="15" thickBot="1" x14ac:dyDescent="0.35">
      <c r="B24" s="408" t="s">
        <v>1421</v>
      </c>
      <c r="C24" s="522" t="s">
        <v>1639</v>
      </c>
      <c r="D24" s="523"/>
    </row>
    <row r="25" spans="2:4" s="406" customFormat="1" ht="15" thickBot="1" x14ac:dyDescent="0.35">
      <c r="B25" s="409" t="s">
        <v>1726</v>
      </c>
      <c r="C25" s="524"/>
      <c r="D25" s="525"/>
    </row>
    <row r="26" spans="2:4" s="406" customFormat="1" x14ac:dyDescent="0.3">
      <c r="B26" s="418" t="s">
        <v>1462</v>
      </c>
      <c r="C26" s="526" t="s">
        <v>1727</v>
      </c>
      <c r="D26" s="527"/>
    </row>
    <row r="27" spans="2:4" s="406" customFormat="1" ht="36" customHeight="1" x14ac:dyDescent="0.3">
      <c r="B27" s="411" t="s">
        <v>1463</v>
      </c>
      <c r="C27" s="508" t="s">
        <v>1728</v>
      </c>
      <c r="D27" s="509"/>
    </row>
    <row r="28" spans="2:4" s="406" customFormat="1" x14ac:dyDescent="0.3">
      <c r="B28" s="419" t="s">
        <v>1464</v>
      </c>
      <c r="C28" s="508" t="s">
        <v>1729</v>
      </c>
      <c r="D28" s="509"/>
    </row>
    <row r="29" spans="2:4" s="406" customFormat="1" x14ac:dyDescent="0.3">
      <c r="B29" s="419" t="s">
        <v>1730</v>
      </c>
      <c r="C29" s="510" t="s">
        <v>1731</v>
      </c>
      <c r="D29" s="511"/>
    </row>
    <row r="30" spans="2:4" s="406" customFormat="1" x14ac:dyDescent="0.3">
      <c r="B30" s="419" t="s">
        <v>1732</v>
      </c>
      <c r="C30" s="512" t="s">
        <v>1733</v>
      </c>
      <c r="D30" s="513"/>
    </row>
    <row r="31" spans="2:4" s="406" customFormat="1" x14ac:dyDescent="0.3">
      <c r="B31" s="419" t="s">
        <v>1471</v>
      </c>
      <c r="C31" s="508" t="s">
        <v>1734</v>
      </c>
      <c r="D31" s="509"/>
    </row>
    <row r="32" spans="2:4" s="406" customFormat="1" x14ac:dyDescent="0.3">
      <c r="B32" s="419" t="s">
        <v>1472</v>
      </c>
      <c r="C32" s="508" t="s">
        <v>1735</v>
      </c>
      <c r="D32" s="509"/>
    </row>
    <row r="33" spans="1:4" s="406" customFormat="1" ht="15" thickBot="1" x14ac:dyDescent="0.35">
      <c r="B33" s="420" t="s">
        <v>1736</v>
      </c>
      <c r="C33" s="514" t="s">
        <v>1737</v>
      </c>
      <c r="D33" s="515"/>
    </row>
    <row r="34" spans="1:4" s="406" customFormat="1" ht="15" thickBot="1" x14ac:dyDescent="0.35">
      <c r="B34" s="421"/>
      <c r="C34" s="422"/>
      <c r="D34" s="423"/>
    </row>
    <row r="35" spans="1:4" s="406" customFormat="1" ht="15" thickBot="1" x14ac:dyDescent="0.35">
      <c r="A35" s="424"/>
      <c r="B35" s="408" t="s">
        <v>1421</v>
      </c>
      <c r="C35" s="425" t="s">
        <v>1639</v>
      </c>
      <c r="D35" s="426" t="s">
        <v>1738</v>
      </c>
    </row>
    <row r="36" spans="1:4" s="406" customFormat="1" ht="15" thickBot="1" x14ac:dyDescent="0.35">
      <c r="A36" s="424"/>
      <c r="B36" s="409" t="s">
        <v>1739</v>
      </c>
      <c r="C36" s="427"/>
      <c r="D36" s="428" t="s">
        <v>1740</v>
      </c>
    </row>
    <row r="37" spans="1:4" s="406" customFormat="1" ht="90.75" customHeight="1" x14ac:dyDescent="0.3">
      <c r="A37" s="424"/>
      <c r="B37" s="429" t="s">
        <v>1550</v>
      </c>
      <c r="C37" s="430" t="s">
        <v>1741</v>
      </c>
      <c r="D37" s="431"/>
    </row>
    <row r="38" spans="1:4" s="406" customFormat="1" ht="285" customHeight="1" thickBot="1" x14ac:dyDescent="0.35">
      <c r="A38" s="424"/>
      <c r="B38" s="432" t="s">
        <v>1552</v>
      </c>
      <c r="C38" s="433" t="s">
        <v>1742</v>
      </c>
      <c r="D38" s="434"/>
    </row>
    <row r="39" spans="1:4" s="406" customFormat="1" ht="15" thickBot="1" x14ac:dyDescent="0.35">
      <c r="B39" s="435"/>
      <c r="C39" s="423"/>
      <c r="D39" s="423"/>
    </row>
    <row r="40" spans="1:4" s="406" customFormat="1" ht="15" thickBot="1" x14ac:dyDescent="0.35">
      <c r="B40" s="408" t="s">
        <v>1421</v>
      </c>
      <c r="C40" s="496" t="s">
        <v>1639</v>
      </c>
      <c r="D40" s="497"/>
    </row>
    <row r="41" spans="1:4" s="406" customFormat="1" ht="15" thickBot="1" x14ac:dyDescent="0.35">
      <c r="B41" s="409" t="s">
        <v>1743</v>
      </c>
      <c r="C41" s="498"/>
      <c r="D41" s="499"/>
    </row>
    <row r="42" spans="1:4" s="406" customFormat="1" ht="75" customHeight="1" x14ac:dyDescent="0.3">
      <c r="B42" s="436" t="s">
        <v>1555</v>
      </c>
      <c r="C42" s="504" t="s">
        <v>1744</v>
      </c>
      <c r="D42" s="505"/>
    </row>
    <row r="43" spans="1:4" s="406" customFormat="1" ht="32.25" customHeight="1" x14ac:dyDescent="0.3">
      <c r="B43" s="437" t="s">
        <v>1557</v>
      </c>
      <c r="C43" s="492" t="s">
        <v>1745</v>
      </c>
      <c r="D43" s="493"/>
    </row>
    <row r="44" spans="1:4" s="406" customFormat="1" ht="15" thickBot="1" x14ac:dyDescent="0.35">
      <c r="B44" s="432" t="s">
        <v>1558</v>
      </c>
      <c r="C44" s="494" t="s">
        <v>1746</v>
      </c>
      <c r="D44" s="495"/>
    </row>
    <row r="45" spans="1:4" s="406" customFormat="1" ht="15" thickBot="1" x14ac:dyDescent="0.35">
      <c r="B45" s="438"/>
      <c r="C45" s="439"/>
      <c r="D45" s="423"/>
    </row>
    <row r="46" spans="1:4" s="406" customFormat="1" ht="15" thickBot="1" x14ac:dyDescent="0.35">
      <c r="B46" s="408" t="s">
        <v>1421</v>
      </c>
      <c r="C46" s="496" t="s">
        <v>1639</v>
      </c>
      <c r="D46" s="497"/>
    </row>
    <row r="47" spans="1:4" s="406" customFormat="1" ht="15" thickBot="1" x14ac:dyDescent="0.35">
      <c r="B47" s="409" t="s">
        <v>1747</v>
      </c>
      <c r="C47" s="516"/>
      <c r="D47" s="517"/>
    </row>
    <row r="48" spans="1:4" s="406" customFormat="1" x14ac:dyDescent="0.3">
      <c r="B48" s="440" t="s">
        <v>1562</v>
      </c>
      <c r="C48" s="502" t="s">
        <v>1748</v>
      </c>
      <c r="D48" s="503"/>
    </row>
    <row r="49" spans="2:4" s="406" customFormat="1" x14ac:dyDescent="0.3">
      <c r="B49" s="441" t="s">
        <v>1563</v>
      </c>
      <c r="C49" s="492" t="s">
        <v>1749</v>
      </c>
      <c r="D49" s="493"/>
    </row>
    <row r="50" spans="2:4" s="406" customFormat="1" x14ac:dyDescent="0.3">
      <c r="B50" s="437" t="s">
        <v>1564</v>
      </c>
      <c r="C50" s="502" t="s">
        <v>1750</v>
      </c>
      <c r="D50" s="503"/>
    </row>
    <row r="51" spans="2:4" s="406" customFormat="1" x14ac:dyDescent="0.3">
      <c r="B51" s="437" t="s">
        <v>1565</v>
      </c>
      <c r="C51" s="492" t="s">
        <v>1751</v>
      </c>
      <c r="D51" s="493"/>
    </row>
    <row r="52" spans="2:4" s="406" customFormat="1" x14ac:dyDescent="0.3">
      <c r="B52" s="437" t="s">
        <v>1566</v>
      </c>
      <c r="C52" s="492" t="s">
        <v>1752</v>
      </c>
      <c r="D52" s="493"/>
    </row>
    <row r="53" spans="2:4" s="406" customFormat="1" x14ac:dyDescent="0.3">
      <c r="B53" s="437" t="s">
        <v>1567</v>
      </c>
      <c r="C53" s="492" t="s">
        <v>1753</v>
      </c>
      <c r="D53" s="493"/>
    </row>
    <row r="54" spans="2:4" s="406" customFormat="1" x14ac:dyDescent="0.3">
      <c r="B54" s="437" t="s">
        <v>1568</v>
      </c>
      <c r="C54" s="492" t="s">
        <v>1754</v>
      </c>
      <c r="D54" s="493"/>
    </row>
    <row r="55" spans="2:4" s="406" customFormat="1" x14ac:dyDescent="0.3">
      <c r="B55" s="437" t="s">
        <v>885</v>
      </c>
      <c r="C55" s="492" t="s">
        <v>1755</v>
      </c>
      <c r="D55" s="493"/>
    </row>
    <row r="56" spans="2:4" s="406" customFormat="1" x14ac:dyDescent="0.3">
      <c r="B56" s="437" t="s">
        <v>1569</v>
      </c>
      <c r="C56" s="492" t="s">
        <v>1756</v>
      </c>
      <c r="D56" s="493"/>
    </row>
    <row r="57" spans="2:4" s="406" customFormat="1" ht="15" thickBot="1" x14ac:dyDescent="0.35">
      <c r="B57" s="442" t="s">
        <v>97</v>
      </c>
      <c r="C57" s="494" t="s">
        <v>1757</v>
      </c>
      <c r="D57" s="495"/>
    </row>
    <row r="58" spans="2:4" s="406" customFormat="1" ht="15" thickBot="1" x14ac:dyDescent="0.35"/>
    <row r="59" spans="2:4" s="406" customFormat="1" ht="15" thickBot="1" x14ac:dyDescent="0.35">
      <c r="B59" s="443" t="s">
        <v>1421</v>
      </c>
      <c r="C59" s="444" t="s">
        <v>1639</v>
      </c>
      <c r="D59" s="445"/>
    </row>
    <row r="60" spans="2:4" s="406" customFormat="1" ht="15" thickBot="1" x14ac:dyDescent="0.35">
      <c r="B60" s="408" t="s">
        <v>1758</v>
      </c>
      <c r="C60" s="446"/>
      <c r="D60" s="447"/>
    </row>
    <row r="61" spans="2:4" s="406" customFormat="1" x14ac:dyDescent="0.3">
      <c r="B61" s="448" t="s">
        <v>1597</v>
      </c>
      <c r="C61" s="504" t="s">
        <v>1759</v>
      </c>
      <c r="D61" s="505"/>
    </row>
    <row r="62" spans="2:4" s="406" customFormat="1" x14ac:dyDescent="0.3">
      <c r="B62" s="449" t="s">
        <v>1760</v>
      </c>
      <c r="C62" s="506" t="s">
        <v>1761</v>
      </c>
      <c r="D62" s="507"/>
    </row>
    <row r="63" spans="2:4" s="406" customFormat="1" x14ac:dyDescent="0.3">
      <c r="B63" s="449" t="s">
        <v>1762</v>
      </c>
      <c r="C63" s="492" t="s">
        <v>1763</v>
      </c>
      <c r="D63" s="493"/>
    </row>
    <row r="64" spans="2:4" s="406" customFormat="1" ht="15" customHeight="1" x14ac:dyDescent="0.3">
      <c r="B64" s="449" t="s">
        <v>1604</v>
      </c>
      <c r="C64" s="492" t="s">
        <v>1764</v>
      </c>
      <c r="D64" s="493"/>
    </row>
    <row r="65" spans="1:4" s="406" customFormat="1" ht="15" customHeight="1" x14ac:dyDescent="0.3">
      <c r="B65" s="449" t="s">
        <v>1605</v>
      </c>
      <c r="C65" s="492" t="s">
        <v>1765</v>
      </c>
      <c r="D65" s="493"/>
    </row>
    <row r="66" spans="1:4" s="406" customFormat="1" x14ac:dyDescent="0.3">
      <c r="B66" s="449" t="s">
        <v>1606</v>
      </c>
      <c r="C66" s="492" t="s">
        <v>1766</v>
      </c>
      <c r="D66" s="493"/>
    </row>
    <row r="67" spans="1:4" s="406" customFormat="1" ht="15" thickBot="1" x14ac:dyDescent="0.35">
      <c r="B67" s="442" t="s">
        <v>97</v>
      </c>
      <c r="C67" s="494" t="s">
        <v>1767</v>
      </c>
      <c r="D67" s="495"/>
    </row>
    <row r="68" spans="1:4" s="406" customFormat="1" ht="15" thickBot="1" x14ac:dyDescent="0.35"/>
    <row r="69" spans="1:4" s="406" customFormat="1" ht="15" thickBot="1" x14ac:dyDescent="0.35">
      <c r="B69" s="408" t="s">
        <v>1421</v>
      </c>
      <c r="C69" s="496" t="s">
        <v>1639</v>
      </c>
      <c r="D69" s="497"/>
    </row>
    <row r="70" spans="1:4" s="406" customFormat="1" ht="15" thickBot="1" x14ac:dyDescent="0.35">
      <c r="B70" s="409" t="s">
        <v>1768</v>
      </c>
      <c r="C70" s="498"/>
      <c r="D70" s="499"/>
    </row>
    <row r="71" spans="1:4" s="406" customFormat="1" ht="15" thickBot="1" x14ac:dyDescent="0.35">
      <c r="B71" s="450" t="s">
        <v>1769</v>
      </c>
      <c r="C71" s="500" t="s">
        <v>1770</v>
      </c>
      <c r="D71" s="501"/>
    </row>
    <row r="72" spans="1:4" s="406" customFormat="1" ht="15" thickBot="1" x14ac:dyDescent="0.35">
      <c r="B72" s="438"/>
      <c r="C72" s="423"/>
      <c r="D72" s="423"/>
    </row>
    <row r="73" spans="1:4" s="406" customFormat="1" ht="15" thickBot="1" x14ac:dyDescent="0.35">
      <c r="A73" s="424"/>
      <c r="B73" s="408" t="s">
        <v>1771</v>
      </c>
      <c r="C73" s="490" t="s">
        <v>1772</v>
      </c>
      <c r="D73" s="491"/>
    </row>
    <row r="74" spans="1:4" s="406" customFormat="1" ht="29.4" thickBot="1" x14ac:dyDescent="0.35">
      <c r="A74" s="424"/>
      <c r="B74" s="451" t="s">
        <v>1773</v>
      </c>
      <c r="C74" s="452" t="s">
        <v>1774</v>
      </c>
      <c r="D74" s="453"/>
    </row>
    <row r="75" spans="1:4" x14ac:dyDescent="0.3">
      <c r="A75" s="271"/>
      <c r="B75" s="271"/>
      <c r="C75" s="271"/>
      <c r="D75" s="454" t="s">
        <v>1775</v>
      </c>
    </row>
  </sheetData>
  <mergeCells count="49">
    <mergeCell ref="C13:D13"/>
    <mergeCell ref="C7:D8"/>
    <mergeCell ref="C9:D9"/>
    <mergeCell ref="C10:D10"/>
    <mergeCell ref="C11:D11"/>
    <mergeCell ref="C12:D12"/>
    <mergeCell ref="C27:D27"/>
    <mergeCell ref="C14:D14"/>
    <mergeCell ref="C15:D15"/>
    <mergeCell ref="C16:D16"/>
    <mergeCell ref="C17:D17"/>
    <mergeCell ref="C18:D18"/>
    <mergeCell ref="C19:D19"/>
    <mergeCell ref="C20:D20"/>
    <mergeCell ref="C21:D21"/>
    <mergeCell ref="C22:D22"/>
    <mergeCell ref="C24:D25"/>
    <mergeCell ref="C26:D26"/>
    <mergeCell ref="C48:D48"/>
    <mergeCell ref="C28:D28"/>
    <mergeCell ref="C29:D29"/>
    <mergeCell ref="C30:D30"/>
    <mergeCell ref="C31:D31"/>
    <mergeCell ref="C32:D32"/>
    <mergeCell ref="C33:D33"/>
    <mergeCell ref="C40:D41"/>
    <mergeCell ref="C42:D42"/>
    <mergeCell ref="C43:D43"/>
    <mergeCell ref="C44:D44"/>
    <mergeCell ref="C46:D47"/>
    <mergeCell ref="C63:D63"/>
    <mergeCell ref="C49:D49"/>
    <mergeCell ref="C50:D50"/>
    <mergeCell ref="C51:D51"/>
    <mergeCell ref="C52:D52"/>
    <mergeCell ref="C53:D53"/>
    <mergeCell ref="C54:D54"/>
    <mergeCell ref="C55:D55"/>
    <mergeCell ref="C56:D56"/>
    <mergeCell ref="C57:D57"/>
    <mergeCell ref="C61:D61"/>
    <mergeCell ref="C62:D62"/>
    <mergeCell ref="C73:D73"/>
    <mergeCell ref="C64:D64"/>
    <mergeCell ref="C65:D65"/>
    <mergeCell ref="C66:D66"/>
    <mergeCell ref="C67:D67"/>
    <mergeCell ref="C69:D70"/>
    <mergeCell ref="C71:D71"/>
  </mergeCells>
  <hyperlinks>
    <hyperlink ref="D75" location="Frontpage!A1" display="To Frontpage" xr:uid="{B724DA12-BFC2-4217-BA94-DEA661ACA03B}"/>
    <hyperlink ref="C74" r:id="rId1" xr:uid="{BB06CCDB-07CD-4703-8EA5-622B78861DFC}"/>
  </hyperlinks>
  <pageMargins left="0.7" right="0.7" top="0.75" bottom="0.75" header="0.3" footer="0.3"/>
  <pageSetup paperSize="9" scale="39" orientation="portrait" r:id="rId2"/>
  <headerFooter>
    <oddFooter>&amp;C&amp;1#&amp;"Calibri"&amp;10&amp;K000000Confidential</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80" zoomScaleNormal="80" workbookViewId="0">
      <selection sqref="A1:B1"/>
    </sheetView>
  </sheetViews>
  <sheetFormatPr defaultRowHeight="14.4" x14ac:dyDescent="0.3"/>
  <sheetData/>
  <pageMargins left="0.7" right="0.7" top="0.75" bottom="0.75" header="0.3" footer="0.3"/>
  <pageSetup paperSize="9" orientation="portrait" r:id="rId1"/>
  <headerFooter>
    <oddFooter>&amp;C&amp;1#&amp;"Calibri"&amp;10&amp;K000000Confidential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80" zoomScaleNormal="80" workbookViewId="0">
      <selection sqref="A1:B1"/>
    </sheetView>
  </sheetViews>
  <sheetFormatPr defaultColWidth="8.88671875" defaultRowHeight="14.4" outlineLevelRow="1" x14ac:dyDescent="0.3"/>
  <cols>
    <col min="1" max="1" width="13.33203125" style="25" customWidth="1"/>
    <col min="2" max="2" width="60.5546875" style="25" bestFit="1" customWidth="1"/>
    <col min="3" max="7" width="41" style="25" customWidth="1"/>
    <col min="8" max="8" width="7.33203125" style="25" customWidth="1"/>
    <col min="9" max="9" width="92" style="25" customWidth="1"/>
    <col min="10" max="11" width="47.6640625" style="25" customWidth="1"/>
    <col min="12" max="12" width="7.33203125" style="25" customWidth="1"/>
    <col min="13" max="13" width="25.6640625" style="25" customWidth="1"/>
    <col min="14" max="14" width="25.6640625" style="23" customWidth="1"/>
    <col min="15" max="16384" width="8.88671875" style="54"/>
  </cols>
  <sheetData>
    <row r="1" spans="1:13" ht="45" customHeight="1" x14ac:dyDescent="0.3">
      <c r="A1" s="530" t="s">
        <v>1280</v>
      </c>
      <c r="B1" s="530"/>
    </row>
    <row r="2" spans="1:13" ht="31.2" x14ac:dyDescent="0.3">
      <c r="A2" s="139" t="s">
        <v>1279</v>
      </c>
      <c r="B2" s="139"/>
      <c r="C2" s="23"/>
      <c r="D2" s="23"/>
      <c r="E2" s="23"/>
      <c r="F2" s="146" t="s">
        <v>1325</v>
      </c>
      <c r="G2" s="57"/>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23</v>
      </c>
      <c r="C4" s="28" t="s">
        <v>24</v>
      </c>
      <c r="D4" s="26"/>
      <c r="E4" s="26"/>
      <c r="F4" s="23"/>
      <c r="G4" s="23"/>
      <c r="H4" s="23"/>
      <c r="I4" s="36" t="s">
        <v>1272</v>
      </c>
      <c r="J4" s="76" t="s">
        <v>948</v>
      </c>
      <c r="L4" s="23"/>
      <c r="M4" s="23"/>
    </row>
    <row r="5" spans="1:13" ht="15" thickBot="1" x14ac:dyDescent="0.35">
      <c r="H5" s="23"/>
      <c r="I5" s="96" t="s">
        <v>950</v>
      </c>
      <c r="J5" s="25" t="s">
        <v>951</v>
      </c>
      <c r="L5" s="23"/>
      <c r="M5" s="23"/>
    </row>
    <row r="6" spans="1:13" ht="18" x14ac:dyDescent="0.3">
      <c r="A6" s="29"/>
      <c r="B6" s="30" t="s">
        <v>1177</v>
      </c>
      <c r="C6" s="29"/>
      <c r="E6" s="31"/>
      <c r="F6" s="31"/>
      <c r="G6" s="31"/>
      <c r="H6" s="23"/>
      <c r="I6" s="96" t="s">
        <v>953</v>
      </c>
      <c r="J6" s="25" t="s">
        <v>954</v>
      </c>
      <c r="L6" s="23"/>
      <c r="M6" s="23"/>
    </row>
    <row r="7" spans="1:13" x14ac:dyDescent="0.3">
      <c r="B7" s="33" t="s">
        <v>1278</v>
      </c>
      <c r="H7" s="23"/>
      <c r="I7" s="96" t="s">
        <v>956</v>
      </c>
      <c r="J7" s="25" t="s">
        <v>957</v>
      </c>
      <c r="L7" s="23"/>
      <c r="M7" s="23"/>
    </row>
    <row r="8" spans="1:13" x14ac:dyDescent="0.3">
      <c r="B8" s="33" t="s">
        <v>1190</v>
      </c>
      <c r="H8" s="23"/>
      <c r="I8" s="96" t="s">
        <v>1270</v>
      </c>
      <c r="J8" s="25" t="s">
        <v>1271</v>
      </c>
      <c r="L8" s="23"/>
      <c r="M8" s="23"/>
    </row>
    <row r="9" spans="1:13" ht="15" thickBot="1" x14ac:dyDescent="0.35">
      <c r="B9" s="34" t="s">
        <v>1212</v>
      </c>
      <c r="H9" s="23"/>
      <c r="L9" s="23"/>
      <c r="M9" s="23"/>
    </row>
    <row r="10" spans="1:13" x14ac:dyDescent="0.3">
      <c r="B10" s="35"/>
      <c r="H10" s="23"/>
      <c r="I10" s="97" t="s">
        <v>1274</v>
      </c>
      <c r="L10" s="23"/>
      <c r="M10" s="23"/>
    </row>
    <row r="11" spans="1:13" x14ac:dyDescent="0.3">
      <c r="B11" s="35"/>
      <c r="H11" s="23"/>
      <c r="I11" s="97" t="s">
        <v>1276</v>
      </c>
      <c r="L11" s="23"/>
      <c r="M11" s="23"/>
    </row>
    <row r="12" spans="1:13" ht="36" x14ac:dyDescent="0.3">
      <c r="A12" s="36" t="s">
        <v>33</v>
      </c>
      <c r="B12" s="36" t="s">
        <v>1261</v>
      </c>
      <c r="C12" s="37"/>
      <c r="D12" s="37"/>
      <c r="E12" s="37"/>
      <c r="F12" s="37"/>
      <c r="G12" s="37"/>
      <c r="H12" s="23"/>
      <c r="L12" s="23"/>
      <c r="M12" s="23"/>
    </row>
    <row r="13" spans="1:13" ht="15" customHeight="1" x14ac:dyDescent="0.3">
      <c r="A13" s="44"/>
      <c r="B13" s="45" t="s">
        <v>1189</v>
      </c>
      <c r="C13" s="44" t="s">
        <v>1260</v>
      </c>
      <c r="D13" s="44" t="s">
        <v>1273</v>
      </c>
      <c r="E13" s="46"/>
      <c r="F13" s="47"/>
      <c r="G13" s="47"/>
      <c r="H13" s="23"/>
      <c r="L13" s="23"/>
      <c r="M13" s="23"/>
    </row>
    <row r="14" spans="1:13" x14ac:dyDescent="0.3">
      <c r="A14" s="25" t="s">
        <v>1178</v>
      </c>
      <c r="B14" s="42" t="s">
        <v>1143</v>
      </c>
      <c r="C14" s="93" t="s">
        <v>1254</v>
      </c>
      <c r="D14" s="93" t="s">
        <v>1254</v>
      </c>
      <c r="E14" s="31"/>
      <c r="F14" s="31"/>
      <c r="G14" s="31"/>
      <c r="H14" s="23"/>
      <c r="L14" s="23"/>
      <c r="M14" s="23"/>
    </row>
    <row r="15" spans="1:13" x14ac:dyDescent="0.3">
      <c r="A15" s="25" t="s">
        <v>1179</v>
      </c>
      <c r="B15" s="42" t="s">
        <v>431</v>
      </c>
      <c r="C15" s="25" t="s">
        <v>35</v>
      </c>
      <c r="D15" s="25" t="s">
        <v>35</v>
      </c>
      <c r="E15" s="31"/>
      <c r="F15" s="31"/>
      <c r="G15" s="31"/>
      <c r="H15" s="23"/>
      <c r="L15" s="23"/>
      <c r="M15" s="23"/>
    </row>
    <row r="16" spans="1:13" x14ac:dyDescent="0.3">
      <c r="A16" s="25" t="s">
        <v>1180</v>
      </c>
      <c r="B16" s="42" t="s">
        <v>1144</v>
      </c>
      <c r="C16" s="25" t="s">
        <v>35</v>
      </c>
      <c r="D16" s="25" t="s">
        <v>35</v>
      </c>
      <c r="E16" s="31"/>
      <c r="F16" s="31"/>
      <c r="G16" s="31"/>
      <c r="H16" s="23"/>
      <c r="L16" s="23"/>
      <c r="M16" s="23"/>
    </row>
    <row r="17" spans="1:13" x14ac:dyDescent="0.3">
      <c r="A17" s="25" t="s">
        <v>1181</v>
      </c>
      <c r="B17" s="42" t="s">
        <v>1145</v>
      </c>
      <c r="C17" s="25" t="s">
        <v>35</v>
      </c>
      <c r="D17" s="25" t="s">
        <v>35</v>
      </c>
      <c r="E17" s="31"/>
      <c r="F17" s="31"/>
      <c r="G17" s="31"/>
      <c r="H17" s="23"/>
      <c r="L17" s="23"/>
      <c r="M17" s="23"/>
    </row>
    <row r="18" spans="1:13" x14ac:dyDescent="0.3">
      <c r="A18" s="25" t="s">
        <v>1182</v>
      </c>
      <c r="B18" s="42" t="s">
        <v>1146</v>
      </c>
      <c r="C18" s="25" t="s">
        <v>35</v>
      </c>
      <c r="D18" s="25" t="s">
        <v>35</v>
      </c>
      <c r="E18" s="31"/>
      <c r="F18" s="31"/>
      <c r="G18" s="31"/>
      <c r="H18" s="23"/>
      <c r="L18" s="23"/>
      <c r="M18" s="23"/>
    </row>
    <row r="19" spans="1:13" x14ac:dyDescent="0.3">
      <c r="A19" s="25" t="s">
        <v>1183</v>
      </c>
      <c r="B19" s="42" t="s">
        <v>1147</v>
      </c>
      <c r="C19" s="25" t="s">
        <v>35</v>
      </c>
      <c r="D19" s="25" t="s">
        <v>35</v>
      </c>
      <c r="E19" s="31"/>
      <c r="F19" s="31"/>
      <c r="G19" s="31"/>
      <c r="H19" s="23"/>
      <c r="L19" s="23"/>
      <c r="M19" s="23"/>
    </row>
    <row r="20" spans="1:13" x14ac:dyDescent="0.3">
      <c r="A20" s="25" t="s">
        <v>1184</v>
      </c>
      <c r="B20" s="42" t="s">
        <v>1148</v>
      </c>
      <c r="C20" s="25" t="s">
        <v>35</v>
      </c>
      <c r="D20" s="25" t="s">
        <v>35</v>
      </c>
      <c r="E20" s="31"/>
      <c r="F20" s="31"/>
      <c r="G20" s="31"/>
      <c r="H20" s="23"/>
      <c r="L20" s="23"/>
      <c r="M20" s="23"/>
    </row>
    <row r="21" spans="1:13" x14ac:dyDescent="0.3">
      <c r="A21" s="25" t="s">
        <v>1185</v>
      </c>
      <c r="B21" s="42" t="s">
        <v>1149</v>
      </c>
      <c r="C21" s="25" t="s">
        <v>35</v>
      </c>
      <c r="D21" s="25" t="s">
        <v>35</v>
      </c>
      <c r="E21" s="31"/>
      <c r="F21" s="31"/>
      <c r="G21" s="31"/>
      <c r="H21" s="23"/>
      <c r="L21" s="23"/>
      <c r="M21" s="23"/>
    </row>
    <row r="22" spans="1:13" x14ac:dyDescent="0.3">
      <c r="A22" s="25" t="s">
        <v>1186</v>
      </c>
      <c r="B22" s="42" t="s">
        <v>1150</v>
      </c>
      <c r="C22" s="25" t="s">
        <v>35</v>
      </c>
      <c r="D22" s="25" t="s">
        <v>35</v>
      </c>
      <c r="E22" s="31"/>
      <c r="F22" s="31"/>
      <c r="G22" s="31"/>
      <c r="H22" s="23"/>
      <c r="L22" s="23"/>
      <c r="M22" s="23"/>
    </row>
    <row r="23" spans="1:13" x14ac:dyDescent="0.3">
      <c r="A23" s="25" t="s">
        <v>1187</v>
      </c>
      <c r="B23" s="42" t="s">
        <v>1256</v>
      </c>
      <c r="C23" s="25" t="s">
        <v>35</v>
      </c>
      <c r="D23" s="25" t="s">
        <v>35</v>
      </c>
      <c r="E23" s="31"/>
      <c r="F23" s="31"/>
      <c r="G23" s="31"/>
      <c r="H23" s="23"/>
      <c r="L23" s="23"/>
      <c r="M23" s="23"/>
    </row>
    <row r="24" spans="1:13" x14ac:dyDescent="0.3">
      <c r="A24" s="25" t="s">
        <v>1258</v>
      </c>
      <c r="B24" s="42" t="s">
        <v>1257</v>
      </c>
      <c r="C24" s="25" t="s">
        <v>35</v>
      </c>
      <c r="D24" s="25" t="s">
        <v>35</v>
      </c>
      <c r="E24" s="31"/>
      <c r="F24" s="31"/>
      <c r="G24" s="31"/>
      <c r="H24" s="23"/>
      <c r="L24" s="23"/>
      <c r="M24" s="23"/>
    </row>
    <row r="25" spans="1:13" outlineLevel="1" x14ac:dyDescent="0.3">
      <c r="A25" s="25" t="s">
        <v>1188</v>
      </c>
      <c r="B25" s="40"/>
      <c r="E25" s="31"/>
      <c r="F25" s="31"/>
      <c r="G25" s="31"/>
      <c r="H25" s="23"/>
      <c r="L25" s="23"/>
      <c r="M25" s="23"/>
    </row>
    <row r="26" spans="1:13" outlineLevel="1" x14ac:dyDescent="0.3">
      <c r="A26" s="25" t="s">
        <v>1191</v>
      </c>
      <c r="B26" s="40"/>
      <c r="E26" s="31"/>
      <c r="F26" s="31"/>
      <c r="G26" s="31"/>
      <c r="H26" s="23"/>
      <c r="L26" s="23"/>
      <c r="M26" s="23"/>
    </row>
    <row r="27" spans="1:13" outlineLevel="1" x14ac:dyDescent="0.3">
      <c r="A27" s="25" t="s">
        <v>1192</v>
      </c>
      <c r="B27" s="40"/>
      <c r="E27" s="31"/>
      <c r="F27" s="31"/>
      <c r="G27" s="31"/>
      <c r="H27" s="23"/>
      <c r="L27" s="23"/>
      <c r="M27" s="23"/>
    </row>
    <row r="28" spans="1:13" outlineLevel="1" x14ac:dyDescent="0.3">
      <c r="A28" s="25" t="s">
        <v>1193</v>
      </c>
      <c r="B28" s="40"/>
      <c r="E28" s="31"/>
      <c r="F28" s="31"/>
      <c r="G28" s="31"/>
      <c r="H28" s="23"/>
      <c r="L28" s="23"/>
      <c r="M28" s="23"/>
    </row>
    <row r="29" spans="1:13" outlineLevel="1" x14ac:dyDescent="0.3">
      <c r="A29" s="25" t="s">
        <v>1194</v>
      </c>
      <c r="B29" s="40"/>
      <c r="E29" s="31"/>
      <c r="F29" s="31"/>
      <c r="G29" s="31"/>
      <c r="H29" s="23"/>
      <c r="L29" s="23"/>
      <c r="M29" s="23"/>
    </row>
    <row r="30" spans="1:13" outlineLevel="1" x14ac:dyDescent="0.3">
      <c r="A30" s="25" t="s">
        <v>1195</v>
      </c>
      <c r="B30" s="40"/>
      <c r="E30" s="31"/>
      <c r="F30" s="31"/>
      <c r="G30" s="31"/>
      <c r="H30" s="23"/>
      <c r="L30" s="23"/>
      <c r="M30" s="23"/>
    </row>
    <row r="31" spans="1:13" outlineLevel="1" x14ac:dyDescent="0.3">
      <c r="A31" s="25" t="s">
        <v>1196</v>
      </c>
      <c r="B31" s="40"/>
      <c r="E31" s="31"/>
      <c r="F31" s="31"/>
      <c r="G31" s="31"/>
      <c r="H31" s="23"/>
      <c r="L31" s="23"/>
      <c r="M31" s="23"/>
    </row>
    <row r="32" spans="1:13" outlineLevel="1" x14ac:dyDescent="0.3">
      <c r="A32" s="25" t="s">
        <v>1197</v>
      </c>
      <c r="B32" s="40"/>
      <c r="E32" s="31"/>
      <c r="F32" s="31"/>
      <c r="G32" s="31"/>
      <c r="H32" s="23"/>
      <c r="L32" s="23"/>
      <c r="M32" s="23"/>
    </row>
    <row r="33" spans="1:13" ht="18" x14ac:dyDescent="0.3">
      <c r="A33" s="37"/>
      <c r="B33" s="36" t="s">
        <v>1190</v>
      </c>
      <c r="C33" s="37"/>
      <c r="D33" s="37"/>
      <c r="E33" s="37"/>
      <c r="F33" s="37"/>
      <c r="G33" s="37"/>
      <c r="H33" s="23"/>
      <c r="L33" s="23"/>
      <c r="M33" s="23"/>
    </row>
    <row r="34" spans="1:13" ht="15" customHeight="1" x14ac:dyDescent="0.3">
      <c r="A34" s="44"/>
      <c r="B34" s="45" t="s">
        <v>1151</v>
      </c>
      <c r="C34" s="44" t="s">
        <v>1268</v>
      </c>
      <c r="D34" s="44" t="s">
        <v>1273</v>
      </c>
      <c r="E34" s="44" t="s">
        <v>1152</v>
      </c>
      <c r="F34" s="47"/>
      <c r="G34" s="47"/>
      <c r="H34" s="23"/>
      <c r="L34" s="23"/>
      <c r="M34" s="23"/>
    </row>
    <row r="35" spans="1:13" x14ac:dyDescent="0.3">
      <c r="A35" s="25" t="s">
        <v>1213</v>
      </c>
      <c r="B35" s="93" t="s">
        <v>1254</v>
      </c>
      <c r="C35" s="93" t="s">
        <v>1269</v>
      </c>
      <c r="D35" s="93" t="s">
        <v>1255</v>
      </c>
      <c r="E35" s="93" t="s">
        <v>1253</v>
      </c>
      <c r="F35" s="94"/>
      <c r="G35" s="94"/>
      <c r="H35" s="23"/>
      <c r="L35" s="23"/>
      <c r="M35" s="23"/>
    </row>
    <row r="36" spans="1:13" x14ac:dyDescent="0.3">
      <c r="A36" s="25" t="s">
        <v>1214</v>
      </c>
      <c r="B36" s="42" t="s">
        <v>1153</v>
      </c>
      <c r="C36" s="25" t="s">
        <v>35</v>
      </c>
      <c r="D36" s="25" t="s">
        <v>35</v>
      </c>
      <c r="E36" s="25" t="s">
        <v>35</v>
      </c>
      <c r="H36" s="23"/>
      <c r="L36" s="23"/>
      <c r="M36" s="23"/>
    </row>
    <row r="37" spans="1:13" x14ac:dyDescent="0.3">
      <c r="A37" s="25" t="s">
        <v>1215</v>
      </c>
      <c r="B37" s="42" t="s">
        <v>1154</v>
      </c>
      <c r="C37" s="25" t="s">
        <v>35</v>
      </c>
      <c r="D37" s="25" t="s">
        <v>35</v>
      </c>
      <c r="E37" s="25" t="s">
        <v>35</v>
      </c>
      <c r="H37" s="23"/>
      <c r="L37" s="23"/>
      <c r="M37" s="23"/>
    </row>
    <row r="38" spans="1:13" x14ac:dyDescent="0.3">
      <c r="A38" s="25" t="s">
        <v>1216</v>
      </c>
      <c r="B38" s="42" t="s">
        <v>1155</v>
      </c>
      <c r="C38" s="25" t="s">
        <v>35</v>
      </c>
      <c r="D38" s="25" t="s">
        <v>35</v>
      </c>
      <c r="E38" s="25" t="s">
        <v>35</v>
      </c>
      <c r="H38" s="23"/>
      <c r="L38" s="23"/>
      <c r="M38" s="23"/>
    </row>
    <row r="39" spans="1:13" x14ac:dyDescent="0.3">
      <c r="A39" s="25" t="s">
        <v>1217</v>
      </c>
      <c r="B39" s="42" t="s">
        <v>1156</v>
      </c>
      <c r="C39" s="25" t="s">
        <v>35</v>
      </c>
      <c r="D39" s="25" t="s">
        <v>35</v>
      </c>
      <c r="E39" s="25" t="s">
        <v>35</v>
      </c>
      <c r="H39" s="23"/>
      <c r="L39" s="23"/>
      <c r="M39" s="23"/>
    </row>
    <row r="40" spans="1:13" x14ac:dyDescent="0.3">
      <c r="A40" s="25" t="s">
        <v>1218</v>
      </c>
      <c r="B40" s="42" t="s">
        <v>1157</v>
      </c>
      <c r="C40" s="25" t="s">
        <v>35</v>
      </c>
      <c r="D40" s="25" t="s">
        <v>35</v>
      </c>
      <c r="E40" s="25" t="s">
        <v>35</v>
      </c>
      <c r="H40" s="23"/>
      <c r="L40" s="23"/>
      <c r="M40" s="23"/>
    </row>
    <row r="41" spans="1:13" x14ac:dyDescent="0.3">
      <c r="A41" s="25" t="s">
        <v>1219</v>
      </c>
      <c r="B41" s="42" t="s">
        <v>1158</v>
      </c>
      <c r="C41" s="25" t="s">
        <v>35</v>
      </c>
      <c r="D41" s="25" t="s">
        <v>35</v>
      </c>
      <c r="E41" s="25" t="s">
        <v>35</v>
      </c>
      <c r="H41" s="23"/>
      <c r="L41" s="23"/>
      <c r="M41" s="23"/>
    </row>
    <row r="42" spans="1:13" x14ac:dyDescent="0.3">
      <c r="A42" s="25" t="s">
        <v>1220</v>
      </c>
      <c r="B42" s="42" t="s">
        <v>1159</v>
      </c>
      <c r="C42" s="25" t="s">
        <v>35</v>
      </c>
      <c r="D42" s="25" t="s">
        <v>35</v>
      </c>
      <c r="E42" s="25" t="s">
        <v>35</v>
      </c>
      <c r="H42" s="23"/>
      <c r="L42" s="23"/>
      <c r="M42" s="23"/>
    </row>
    <row r="43" spans="1:13" x14ac:dyDescent="0.3">
      <c r="A43" s="25" t="s">
        <v>1221</v>
      </c>
      <c r="B43" s="42" t="s">
        <v>1160</v>
      </c>
      <c r="C43" s="25" t="s">
        <v>35</v>
      </c>
      <c r="D43" s="25" t="s">
        <v>35</v>
      </c>
      <c r="E43" s="25" t="s">
        <v>35</v>
      </c>
      <c r="H43" s="23"/>
      <c r="L43" s="23"/>
      <c r="M43" s="23"/>
    </row>
    <row r="44" spans="1:13" x14ac:dyDescent="0.3">
      <c r="A44" s="25" t="s">
        <v>1222</v>
      </c>
      <c r="B44" s="42" t="s">
        <v>1161</v>
      </c>
      <c r="C44" s="25" t="s">
        <v>35</v>
      </c>
      <c r="D44" s="25" t="s">
        <v>35</v>
      </c>
      <c r="E44" s="25" t="s">
        <v>35</v>
      </c>
      <c r="H44" s="23"/>
      <c r="L44" s="23"/>
      <c r="M44" s="23"/>
    </row>
    <row r="45" spans="1:13" x14ac:dyDescent="0.3">
      <c r="A45" s="25" t="s">
        <v>1223</v>
      </c>
      <c r="B45" s="42" t="s">
        <v>1162</v>
      </c>
      <c r="C45" s="25" t="s">
        <v>35</v>
      </c>
      <c r="D45" s="25" t="s">
        <v>35</v>
      </c>
      <c r="E45" s="25" t="s">
        <v>35</v>
      </c>
      <c r="H45" s="23"/>
      <c r="L45" s="23"/>
      <c r="M45" s="23"/>
    </row>
    <row r="46" spans="1:13" x14ac:dyDescent="0.3">
      <c r="A46" s="25" t="s">
        <v>1224</v>
      </c>
      <c r="B46" s="42" t="s">
        <v>1163</v>
      </c>
      <c r="C46" s="25" t="s">
        <v>35</v>
      </c>
      <c r="D46" s="25" t="s">
        <v>35</v>
      </c>
      <c r="E46" s="25" t="s">
        <v>35</v>
      </c>
      <c r="H46" s="23"/>
      <c r="L46" s="23"/>
      <c r="M46" s="23"/>
    </row>
    <row r="47" spans="1:13" x14ac:dyDescent="0.3">
      <c r="A47" s="25" t="s">
        <v>1225</v>
      </c>
      <c r="B47" s="42" t="s">
        <v>1164</v>
      </c>
      <c r="C47" s="25" t="s">
        <v>35</v>
      </c>
      <c r="D47" s="25" t="s">
        <v>35</v>
      </c>
      <c r="E47" s="25" t="s">
        <v>35</v>
      </c>
      <c r="H47" s="23"/>
      <c r="L47" s="23"/>
      <c r="M47" s="23"/>
    </row>
    <row r="48" spans="1:13" x14ac:dyDescent="0.3">
      <c r="A48" s="25" t="s">
        <v>1226</v>
      </c>
      <c r="B48" s="42" t="s">
        <v>1165</v>
      </c>
      <c r="C48" s="25" t="s">
        <v>35</v>
      </c>
      <c r="D48" s="25" t="s">
        <v>35</v>
      </c>
      <c r="E48" s="25" t="s">
        <v>35</v>
      </c>
      <c r="H48" s="23"/>
      <c r="L48" s="23"/>
      <c r="M48" s="23"/>
    </row>
    <row r="49" spans="1:13" x14ac:dyDescent="0.3">
      <c r="A49" s="25" t="s">
        <v>1227</v>
      </c>
      <c r="B49" s="42" t="s">
        <v>1166</v>
      </c>
      <c r="C49" s="25" t="s">
        <v>35</v>
      </c>
      <c r="D49" s="25" t="s">
        <v>35</v>
      </c>
      <c r="E49" s="25" t="s">
        <v>35</v>
      </c>
      <c r="H49" s="23"/>
      <c r="L49" s="23"/>
      <c r="M49" s="23"/>
    </row>
    <row r="50" spans="1:13" x14ac:dyDescent="0.3">
      <c r="A50" s="25" t="s">
        <v>1228</v>
      </c>
      <c r="B50" s="42" t="s">
        <v>1167</v>
      </c>
      <c r="C50" s="25" t="s">
        <v>35</v>
      </c>
      <c r="D50" s="25" t="s">
        <v>35</v>
      </c>
      <c r="E50" s="25" t="s">
        <v>35</v>
      </c>
      <c r="H50" s="23"/>
      <c r="L50" s="23"/>
      <c r="M50" s="23"/>
    </row>
    <row r="51" spans="1:13" x14ac:dyDescent="0.3">
      <c r="A51" s="25" t="s">
        <v>1229</v>
      </c>
      <c r="B51" s="42" t="s">
        <v>1168</v>
      </c>
      <c r="C51" s="25" t="s">
        <v>35</v>
      </c>
      <c r="D51" s="25" t="s">
        <v>35</v>
      </c>
      <c r="E51" s="25" t="s">
        <v>35</v>
      </c>
      <c r="H51" s="23"/>
      <c r="L51" s="23"/>
      <c r="M51" s="23"/>
    </row>
    <row r="52" spans="1:13" x14ac:dyDescent="0.3">
      <c r="A52" s="25" t="s">
        <v>1230</v>
      </c>
      <c r="B52" s="42" t="s">
        <v>1169</v>
      </c>
      <c r="C52" s="25" t="s">
        <v>35</v>
      </c>
      <c r="D52" s="25" t="s">
        <v>35</v>
      </c>
      <c r="E52" s="25" t="s">
        <v>35</v>
      </c>
      <c r="H52" s="23"/>
      <c r="L52" s="23"/>
      <c r="M52" s="23"/>
    </row>
    <row r="53" spans="1:13" x14ac:dyDescent="0.3">
      <c r="A53" s="25" t="s">
        <v>1231</v>
      </c>
      <c r="B53" s="42" t="s">
        <v>1170</v>
      </c>
      <c r="C53" s="25" t="s">
        <v>35</v>
      </c>
      <c r="D53" s="25" t="s">
        <v>35</v>
      </c>
      <c r="E53" s="25" t="s">
        <v>35</v>
      </c>
      <c r="H53" s="23"/>
      <c r="L53" s="23"/>
      <c r="M53" s="23"/>
    </row>
    <row r="54" spans="1:13" x14ac:dyDescent="0.3">
      <c r="A54" s="25" t="s">
        <v>1232</v>
      </c>
      <c r="B54" s="42" t="s">
        <v>1171</v>
      </c>
      <c r="C54" s="25" t="s">
        <v>35</v>
      </c>
      <c r="D54" s="25" t="s">
        <v>35</v>
      </c>
      <c r="E54" s="25" t="s">
        <v>35</v>
      </c>
      <c r="H54" s="23"/>
      <c r="L54" s="23"/>
      <c r="M54" s="23"/>
    </row>
    <row r="55" spans="1:13" x14ac:dyDescent="0.3">
      <c r="A55" s="25" t="s">
        <v>1233</v>
      </c>
      <c r="B55" s="42" t="s">
        <v>1172</v>
      </c>
      <c r="C55" s="25" t="s">
        <v>35</v>
      </c>
      <c r="D55" s="25" t="s">
        <v>35</v>
      </c>
      <c r="E55" s="25" t="s">
        <v>35</v>
      </c>
      <c r="H55" s="23"/>
      <c r="L55" s="23"/>
      <c r="M55" s="23"/>
    </row>
    <row r="56" spans="1:13" x14ac:dyDescent="0.3">
      <c r="A56" s="25" t="s">
        <v>1234</v>
      </c>
      <c r="B56" s="42" t="s">
        <v>1173</v>
      </c>
      <c r="C56" s="25" t="s">
        <v>35</v>
      </c>
      <c r="D56" s="25" t="s">
        <v>35</v>
      </c>
      <c r="E56" s="25" t="s">
        <v>35</v>
      </c>
      <c r="H56" s="23"/>
      <c r="L56" s="23"/>
      <c r="M56" s="23"/>
    </row>
    <row r="57" spans="1:13" x14ac:dyDescent="0.3">
      <c r="A57" s="25" t="s">
        <v>1235</v>
      </c>
      <c r="B57" s="42" t="s">
        <v>1174</v>
      </c>
      <c r="C57" s="25" t="s">
        <v>35</v>
      </c>
      <c r="D57" s="25" t="s">
        <v>35</v>
      </c>
      <c r="E57" s="25" t="s">
        <v>35</v>
      </c>
      <c r="H57" s="23"/>
      <c r="L57" s="23"/>
      <c r="M57" s="23"/>
    </row>
    <row r="58" spans="1:13" x14ac:dyDescent="0.3">
      <c r="A58" s="25" t="s">
        <v>1236</v>
      </c>
      <c r="B58" s="42" t="s">
        <v>1175</v>
      </c>
      <c r="C58" s="25" t="s">
        <v>35</v>
      </c>
      <c r="D58" s="25" t="s">
        <v>35</v>
      </c>
      <c r="E58" s="25" t="s">
        <v>35</v>
      </c>
      <c r="H58" s="23"/>
      <c r="L58" s="23"/>
      <c r="M58" s="23"/>
    </row>
    <row r="59" spans="1:13" x14ac:dyDescent="0.3">
      <c r="A59" s="25" t="s">
        <v>1237</v>
      </c>
      <c r="B59" s="42" t="s">
        <v>1176</v>
      </c>
      <c r="C59" s="25" t="s">
        <v>35</v>
      </c>
      <c r="D59" s="25" t="s">
        <v>35</v>
      </c>
      <c r="E59" s="25" t="s">
        <v>35</v>
      </c>
      <c r="H59" s="23"/>
      <c r="L59" s="23"/>
      <c r="M59" s="23"/>
    </row>
    <row r="60" spans="1:13" outlineLevel="1" x14ac:dyDescent="0.3">
      <c r="A60" s="25" t="s">
        <v>1198</v>
      </c>
      <c r="B60" s="42"/>
      <c r="E60" s="42"/>
      <c r="F60" s="42"/>
      <c r="G60" s="42"/>
      <c r="H60" s="23"/>
      <c r="L60" s="23"/>
      <c r="M60" s="23"/>
    </row>
    <row r="61" spans="1:13" outlineLevel="1" x14ac:dyDescent="0.3">
      <c r="A61" s="25" t="s">
        <v>1199</v>
      </c>
      <c r="B61" s="42"/>
      <c r="E61" s="42"/>
      <c r="F61" s="42"/>
      <c r="G61" s="42"/>
      <c r="H61" s="23"/>
      <c r="L61" s="23"/>
      <c r="M61" s="23"/>
    </row>
    <row r="62" spans="1:13" outlineLevel="1" x14ac:dyDescent="0.3">
      <c r="A62" s="25" t="s">
        <v>1200</v>
      </c>
      <c r="B62" s="42"/>
      <c r="E62" s="42"/>
      <c r="F62" s="42"/>
      <c r="G62" s="42"/>
      <c r="H62" s="23"/>
      <c r="L62" s="23"/>
      <c r="M62" s="23"/>
    </row>
    <row r="63" spans="1:13" outlineLevel="1" x14ac:dyDescent="0.3">
      <c r="A63" s="25" t="s">
        <v>1201</v>
      </c>
      <c r="B63" s="42"/>
      <c r="E63" s="42"/>
      <c r="F63" s="42"/>
      <c r="G63" s="42"/>
      <c r="H63" s="23"/>
      <c r="L63" s="23"/>
      <c r="M63" s="23"/>
    </row>
    <row r="64" spans="1:13" outlineLevel="1" x14ac:dyDescent="0.3">
      <c r="A64" s="25" t="s">
        <v>1202</v>
      </c>
      <c r="B64" s="42"/>
      <c r="E64" s="42"/>
      <c r="F64" s="42"/>
      <c r="G64" s="42"/>
      <c r="H64" s="23"/>
      <c r="L64" s="23"/>
      <c r="M64" s="23"/>
    </row>
    <row r="65" spans="1:14" outlineLevel="1" x14ac:dyDescent="0.3">
      <c r="A65" s="25" t="s">
        <v>1203</v>
      </c>
      <c r="B65" s="42"/>
      <c r="E65" s="42"/>
      <c r="F65" s="42"/>
      <c r="G65" s="42"/>
      <c r="H65" s="23"/>
      <c r="L65" s="23"/>
      <c r="M65" s="23"/>
    </row>
    <row r="66" spans="1:14" outlineLevel="1" x14ac:dyDescent="0.3">
      <c r="A66" s="25" t="s">
        <v>1204</v>
      </c>
      <c r="B66" s="42"/>
      <c r="E66" s="42"/>
      <c r="F66" s="42"/>
      <c r="G66" s="42"/>
      <c r="H66" s="23"/>
      <c r="L66" s="23"/>
      <c r="M66" s="23"/>
    </row>
    <row r="67" spans="1:14" outlineLevel="1" x14ac:dyDescent="0.3">
      <c r="A67" s="25" t="s">
        <v>1205</v>
      </c>
      <c r="B67" s="42"/>
      <c r="E67" s="42"/>
      <c r="F67" s="42"/>
      <c r="G67" s="42"/>
      <c r="H67" s="23"/>
      <c r="L67" s="23"/>
      <c r="M67" s="23"/>
    </row>
    <row r="68" spans="1:14" outlineLevel="1" x14ac:dyDescent="0.3">
      <c r="A68" s="25" t="s">
        <v>1206</v>
      </c>
      <c r="B68" s="42"/>
      <c r="E68" s="42"/>
      <c r="F68" s="42"/>
      <c r="G68" s="42"/>
      <c r="H68" s="23"/>
      <c r="L68" s="23"/>
      <c r="M68" s="23"/>
    </row>
    <row r="69" spans="1:14" outlineLevel="1" x14ac:dyDescent="0.3">
      <c r="A69" s="25" t="s">
        <v>1207</v>
      </c>
      <c r="B69" s="42"/>
      <c r="E69" s="42"/>
      <c r="F69" s="42"/>
      <c r="G69" s="42"/>
      <c r="H69" s="23"/>
      <c r="L69" s="23"/>
      <c r="M69" s="23"/>
    </row>
    <row r="70" spans="1:14" outlineLevel="1" x14ac:dyDescent="0.3">
      <c r="A70" s="25" t="s">
        <v>1208</v>
      </c>
      <c r="B70" s="42"/>
      <c r="E70" s="42"/>
      <c r="F70" s="42"/>
      <c r="G70" s="42"/>
      <c r="H70" s="23"/>
      <c r="L70" s="23"/>
      <c r="M70" s="23"/>
    </row>
    <row r="71" spans="1:14" outlineLevel="1" x14ac:dyDescent="0.3">
      <c r="A71" s="25" t="s">
        <v>1209</v>
      </c>
      <c r="B71" s="42"/>
      <c r="E71" s="42"/>
      <c r="F71" s="42"/>
      <c r="G71" s="42"/>
      <c r="H71" s="23"/>
      <c r="L71" s="23"/>
      <c r="M71" s="23"/>
    </row>
    <row r="72" spans="1:14" outlineLevel="1" x14ac:dyDescent="0.3">
      <c r="A72" s="25" t="s">
        <v>1210</v>
      </c>
      <c r="B72" s="42"/>
      <c r="E72" s="42"/>
      <c r="F72" s="42"/>
      <c r="G72" s="42"/>
      <c r="H72" s="23"/>
      <c r="L72" s="23"/>
      <c r="M72" s="23"/>
    </row>
    <row r="73" spans="1:14" ht="18" x14ac:dyDescent="0.3">
      <c r="A73" s="37"/>
      <c r="B73" s="36" t="s">
        <v>1212</v>
      </c>
      <c r="C73" s="37"/>
      <c r="D73" s="37"/>
      <c r="E73" s="37"/>
      <c r="F73" s="37"/>
      <c r="G73" s="37"/>
      <c r="H73" s="23"/>
    </row>
    <row r="74" spans="1:14" ht="15" customHeight="1" x14ac:dyDescent="0.3">
      <c r="A74" s="44"/>
      <c r="B74" s="45" t="s">
        <v>910</v>
      </c>
      <c r="C74" s="44" t="s">
        <v>1277</v>
      </c>
      <c r="D74" s="44"/>
      <c r="E74" s="47"/>
      <c r="F74" s="47"/>
      <c r="G74" s="47"/>
      <c r="H74" s="54"/>
      <c r="I74" s="54"/>
      <c r="J74" s="54"/>
      <c r="K74" s="54"/>
      <c r="L74" s="54"/>
      <c r="M74" s="54"/>
      <c r="N74" s="54"/>
    </row>
    <row r="75" spans="1:14" x14ac:dyDescent="0.3">
      <c r="A75" s="25" t="s">
        <v>1238</v>
      </c>
      <c r="B75" s="25" t="s">
        <v>1259</v>
      </c>
      <c r="C75" s="93">
        <v>29.1</v>
      </c>
      <c r="H75" s="23"/>
    </row>
    <row r="76" spans="1:14" x14ac:dyDescent="0.3">
      <c r="A76" s="25" t="s">
        <v>1239</v>
      </c>
      <c r="B76" s="25" t="s">
        <v>1275</v>
      </c>
      <c r="C76" s="25" t="s">
        <v>35</v>
      </c>
      <c r="H76" s="23"/>
    </row>
    <row r="77" spans="1:14" outlineLevel="1" x14ac:dyDescent="0.3">
      <c r="A77" s="25" t="s">
        <v>1240</v>
      </c>
      <c r="H77" s="23"/>
    </row>
    <row r="78" spans="1:14" outlineLevel="1" x14ac:dyDescent="0.3">
      <c r="A78" s="25" t="s">
        <v>1241</v>
      </c>
      <c r="H78" s="23"/>
    </row>
    <row r="79" spans="1:14" outlineLevel="1" x14ac:dyDescent="0.3">
      <c r="A79" s="25" t="s">
        <v>1242</v>
      </c>
      <c r="H79" s="23"/>
    </row>
    <row r="80" spans="1:14" outlineLevel="1" x14ac:dyDescent="0.3">
      <c r="A80" s="25" t="s">
        <v>1243</v>
      </c>
      <c r="H80" s="23"/>
    </row>
    <row r="81" spans="1:8" x14ac:dyDescent="0.3">
      <c r="A81" s="44"/>
      <c r="B81" s="45" t="s">
        <v>1244</v>
      </c>
      <c r="C81" s="44" t="s">
        <v>512</v>
      </c>
      <c r="D81" s="44" t="s">
        <v>513</v>
      </c>
      <c r="E81" s="47" t="s">
        <v>911</v>
      </c>
      <c r="F81" s="47" t="s">
        <v>912</v>
      </c>
      <c r="G81" s="47" t="s">
        <v>1267</v>
      </c>
      <c r="H81" s="23"/>
    </row>
    <row r="82" spans="1:8" x14ac:dyDescent="0.3">
      <c r="A82" s="25" t="s">
        <v>1245</v>
      </c>
      <c r="B82" s="25" t="s">
        <v>1327</v>
      </c>
      <c r="C82" s="95">
        <v>0.01</v>
      </c>
      <c r="D82" s="95" t="s">
        <v>954</v>
      </c>
      <c r="E82" s="95" t="s">
        <v>954</v>
      </c>
      <c r="F82" s="95" t="s">
        <v>954</v>
      </c>
      <c r="G82" s="95">
        <v>0.01</v>
      </c>
      <c r="H82" s="23"/>
    </row>
    <row r="83" spans="1:8" x14ac:dyDescent="0.3">
      <c r="A83" s="25" t="s">
        <v>1246</v>
      </c>
      <c r="B83" s="25" t="s">
        <v>1264</v>
      </c>
      <c r="C83" s="25" t="s">
        <v>35</v>
      </c>
      <c r="D83" s="25" t="s">
        <v>35</v>
      </c>
      <c r="E83" s="25" t="s">
        <v>35</v>
      </c>
      <c r="F83" s="25" t="s">
        <v>35</v>
      </c>
      <c r="G83" s="25" t="s">
        <v>35</v>
      </c>
      <c r="H83" s="23"/>
    </row>
    <row r="84" spans="1:8" x14ac:dyDescent="0.3">
      <c r="A84" s="25" t="s">
        <v>1247</v>
      </c>
      <c r="B84" s="25" t="s">
        <v>1262</v>
      </c>
      <c r="C84" s="25" t="s">
        <v>35</v>
      </c>
      <c r="D84" s="25" t="s">
        <v>35</v>
      </c>
      <c r="E84" s="25" t="s">
        <v>35</v>
      </c>
      <c r="F84" s="25" t="s">
        <v>35</v>
      </c>
      <c r="G84" s="25" t="s">
        <v>35</v>
      </c>
      <c r="H84" s="23"/>
    </row>
    <row r="85" spans="1:8" x14ac:dyDescent="0.3">
      <c r="A85" s="25" t="s">
        <v>1248</v>
      </c>
      <c r="B85" s="25" t="s">
        <v>1263</v>
      </c>
      <c r="C85" s="25" t="s">
        <v>35</v>
      </c>
      <c r="D85" s="25" t="s">
        <v>35</v>
      </c>
      <c r="E85" s="25" t="s">
        <v>35</v>
      </c>
      <c r="F85" s="25" t="s">
        <v>35</v>
      </c>
      <c r="G85" s="25" t="s">
        <v>35</v>
      </c>
      <c r="H85" s="23"/>
    </row>
    <row r="86" spans="1:8" x14ac:dyDescent="0.3">
      <c r="A86" s="25" t="s">
        <v>1266</v>
      </c>
      <c r="B86" s="25" t="s">
        <v>1265</v>
      </c>
      <c r="C86" s="25" t="s">
        <v>35</v>
      </c>
      <c r="D86" s="25" t="s">
        <v>35</v>
      </c>
      <c r="E86" s="25" t="s">
        <v>35</v>
      </c>
      <c r="F86" s="25" t="s">
        <v>35</v>
      </c>
      <c r="G86" s="25" t="s">
        <v>35</v>
      </c>
      <c r="H86" s="23"/>
    </row>
    <row r="87" spans="1:8" outlineLevel="1" x14ac:dyDescent="0.3">
      <c r="A87" s="25" t="s">
        <v>1249</v>
      </c>
      <c r="H87" s="23"/>
    </row>
    <row r="88" spans="1:8" outlineLevel="1" x14ac:dyDescent="0.3">
      <c r="A88" s="25" t="s">
        <v>1250</v>
      </c>
      <c r="H88" s="23"/>
    </row>
    <row r="89" spans="1:8" outlineLevel="1" x14ac:dyDescent="0.3">
      <c r="A89" s="25" t="s">
        <v>1251</v>
      </c>
      <c r="H89" s="23"/>
    </row>
    <row r="90" spans="1:8" outlineLevel="1" x14ac:dyDescent="0.3">
      <c r="A90" s="25" t="s">
        <v>1252</v>
      </c>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A1:R40"/>
  <sheetViews>
    <sheetView showGridLines="0"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458" t="s">
        <v>1328</v>
      </c>
      <c r="F6" s="458"/>
      <c r="G6" s="458"/>
      <c r="H6" s="7"/>
      <c r="I6" s="7"/>
      <c r="J6" s="8"/>
    </row>
    <row r="7" spans="2:10" ht="25.8" x14ac:dyDescent="0.3">
      <c r="B7" s="6"/>
      <c r="C7" s="7"/>
      <c r="D7" s="7"/>
      <c r="E7" s="7"/>
      <c r="F7" s="11" t="s">
        <v>538</v>
      </c>
      <c r="G7" s="7"/>
      <c r="H7" s="7"/>
      <c r="I7" s="7"/>
      <c r="J7" s="8"/>
    </row>
    <row r="8" spans="2:10" ht="25.8" x14ac:dyDescent="0.3">
      <c r="B8" s="6"/>
      <c r="C8" s="7"/>
      <c r="D8" s="7"/>
      <c r="E8" s="7"/>
      <c r="F8" s="11" t="s">
        <v>1357</v>
      </c>
      <c r="G8" s="7"/>
      <c r="H8" s="7"/>
      <c r="I8" s="7"/>
      <c r="J8" s="8"/>
    </row>
    <row r="9" spans="2:10" ht="21" x14ac:dyDescent="0.3">
      <c r="B9" s="6"/>
      <c r="C9" s="7"/>
      <c r="D9" s="7"/>
      <c r="E9" s="7"/>
      <c r="F9" s="12" t="s">
        <v>1776</v>
      </c>
      <c r="G9" s="7"/>
      <c r="H9" s="7"/>
      <c r="I9" s="7"/>
      <c r="J9" s="8"/>
    </row>
    <row r="10" spans="2:10" ht="21" x14ac:dyDescent="0.3">
      <c r="B10" s="6"/>
      <c r="C10" s="7"/>
      <c r="D10" s="7"/>
      <c r="E10" s="7"/>
      <c r="F10" s="12" t="s">
        <v>1358</v>
      </c>
      <c r="G10" s="7"/>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461" t="s">
        <v>15</v>
      </c>
      <c r="E24" s="462" t="s">
        <v>16</v>
      </c>
      <c r="F24" s="462"/>
      <c r="G24" s="462"/>
      <c r="H24" s="462"/>
      <c r="I24" s="7"/>
      <c r="J24" s="8"/>
    </row>
    <row r="25" spans="2:10" x14ac:dyDescent="0.3">
      <c r="B25" s="6"/>
      <c r="C25" s="7"/>
      <c r="D25" s="7"/>
      <c r="E25" s="15"/>
      <c r="F25" s="15"/>
      <c r="G25" s="15"/>
      <c r="H25" s="7"/>
      <c r="I25" s="7"/>
      <c r="J25" s="8"/>
    </row>
    <row r="26" spans="2:10" x14ac:dyDescent="0.3">
      <c r="B26" s="6"/>
      <c r="C26" s="7"/>
      <c r="D26" s="461" t="s">
        <v>17</v>
      </c>
      <c r="E26" s="462"/>
      <c r="F26" s="462"/>
      <c r="G26" s="462"/>
      <c r="H26" s="462"/>
      <c r="I26" s="7"/>
      <c r="J26" s="8"/>
    </row>
    <row r="27" spans="2:10" x14ac:dyDescent="0.3">
      <c r="B27" s="6"/>
      <c r="C27" s="7"/>
      <c r="D27" s="16"/>
      <c r="E27" s="16"/>
      <c r="F27" s="16"/>
      <c r="G27" s="16"/>
      <c r="H27" s="16"/>
      <c r="I27" s="7"/>
      <c r="J27" s="8"/>
    </row>
    <row r="28" spans="2:10" x14ac:dyDescent="0.3">
      <c r="B28" s="6"/>
      <c r="C28" s="7"/>
      <c r="D28" s="461" t="s">
        <v>18</v>
      </c>
      <c r="E28" s="462" t="s">
        <v>16</v>
      </c>
      <c r="F28" s="462"/>
      <c r="G28" s="462"/>
      <c r="H28" s="462"/>
      <c r="I28" s="7"/>
      <c r="J28" s="8"/>
    </row>
    <row r="29" spans="2:10" x14ac:dyDescent="0.3">
      <c r="B29" s="6"/>
      <c r="C29" s="7"/>
      <c r="D29" s="16"/>
      <c r="E29" s="16"/>
      <c r="F29" s="16"/>
      <c r="G29" s="16"/>
      <c r="H29" s="16"/>
      <c r="I29" s="7"/>
      <c r="J29" s="8"/>
    </row>
    <row r="30" spans="2:10" x14ac:dyDescent="0.3">
      <c r="B30" s="6"/>
      <c r="C30" s="7"/>
      <c r="D30" s="461" t="s">
        <v>19</v>
      </c>
      <c r="E30" s="462" t="s">
        <v>16</v>
      </c>
      <c r="F30" s="462"/>
      <c r="G30" s="462"/>
      <c r="H30" s="462"/>
      <c r="I30" s="7"/>
      <c r="J30" s="8"/>
    </row>
    <row r="31" spans="2:10" x14ac:dyDescent="0.3">
      <c r="B31" s="6"/>
      <c r="C31" s="7"/>
      <c r="D31" s="16"/>
      <c r="E31" s="16"/>
      <c r="F31" s="16"/>
      <c r="G31" s="16"/>
      <c r="H31" s="16"/>
      <c r="I31" s="7"/>
      <c r="J31" s="8"/>
    </row>
    <row r="32" spans="2:10" x14ac:dyDescent="0.3">
      <c r="B32" s="6"/>
      <c r="C32" s="7"/>
      <c r="D32" s="461" t="s">
        <v>20</v>
      </c>
      <c r="E32" s="462" t="s">
        <v>16</v>
      </c>
      <c r="F32" s="462"/>
      <c r="G32" s="462"/>
      <c r="H32" s="462"/>
      <c r="I32" s="7"/>
      <c r="J32" s="8"/>
    </row>
    <row r="33" spans="2:10" x14ac:dyDescent="0.3">
      <c r="B33" s="6"/>
      <c r="C33" s="7"/>
      <c r="D33" s="15"/>
      <c r="E33" s="15"/>
      <c r="F33" s="15"/>
      <c r="G33" s="15"/>
      <c r="H33" s="15"/>
      <c r="I33" s="7"/>
      <c r="J33" s="8"/>
    </row>
    <row r="34" spans="2:10" x14ac:dyDescent="0.3">
      <c r="B34" s="6"/>
      <c r="C34" s="7"/>
      <c r="D34" s="461" t="s">
        <v>21</v>
      </c>
      <c r="E34" s="462" t="s">
        <v>16</v>
      </c>
      <c r="F34" s="462"/>
      <c r="G34" s="462"/>
      <c r="H34" s="462"/>
      <c r="I34" s="7"/>
      <c r="J34" s="8"/>
    </row>
    <row r="35" spans="2:10" x14ac:dyDescent="0.3">
      <c r="B35" s="6"/>
      <c r="C35" s="7"/>
      <c r="D35" s="7"/>
      <c r="E35" s="7"/>
      <c r="F35" s="7"/>
      <c r="G35" s="7"/>
      <c r="H35" s="7"/>
      <c r="I35" s="7"/>
      <c r="J35" s="8"/>
    </row>
    <row r="36" spans="2:10" x14ac:dyDescent="0.3">
      <c r="B36" s="6"/>
      <c r="C36" s="7"/>
      <c r="D36" s="459" t="s">
        <v>22</v>
      </c>
      <c r="E36" s="460"/>
      <c r="F36" s="460"/>
      <c r="G36" s="460"/>
      <c r="H36" s="460"/>
      <c r="I36" s="7"/>
      <c r="J36" s="8"/>
    </row>
    <row r="37" spans="2:10" x14ac:dyDescent="0.3">
      <c r="B37" s="6"/>
      <c r="C37" s="7"/>
      <c r="D37" s="7"/>
      <c r="E37" s="7"/>
      <c r="F37" s="14"/>
      <c r="G37" s="7"/>
      <c r="H37" s="7"/>
      <c r="I37" s="7"/>
      <c r="J37" s="8"/>
    </row>
    <row r="38" spans="2:10" x14ac:dyDescent="0.3">
      <c r="B38" s="6"/>
      <c r="C38" s="7"/>
      <c r="D38" s="459" t="s">
        <v>1281</v>
      </c>
      <c r="E38" s="460"/>
      <c r="F38" s="460"/>
      <c r="G38" s="460"/>
      <c r="H38" s="460"/>
      <c r="I38" s="7"/>
      <c r="J38" s="8"/>
    </row>
    <row r="39" spans="2:10" x14ac:dyDescent="0.3">
      <c r="B39" s="6"/>
      <c r="C39" s="7"/>
      <c r="D39" s="98"/>
      <c r="E39" s="98"/>
      <c r="F39" s="98"/>
      <c r="G39" s="98"/>
      <c r="H39" s="98"/>
      <c r="I39" s="7"/>
      <c r="J39" s="8"/>
    </row>
    <row r="40" spans="2:10" ht="15" thickBot="1" x14ac:dyDescent="0.35">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90" zoomScaleNormal="90" workbookViewId="0"/>
  </sheetViews>
  <sheetFormatPr defaultColWidth="8.88671875" defaultRowHeight="14.4" outlineLevelRow="1" x14ac:dyDescent="0.3"/>
  <cols>
    <col min="1" max="1" width="13.33203125" style="25" customWidth="1"/>
    <col min="2" max="2" width="60.6640625" style="25" customWidth="1"/>
    <col min="3" max="3" width="41.44140625" style="25"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4"/>
  </cols>
  <sheetData>
    <row r="1" spans="1:13" ht="31.2" x14ac:dyDescent="0.3">
      <c r="A1" s="139" t="s">
        <v>1282</v>
      </c>
      <c r="B1" s="139"/>
      <c r="C1" s="23"/>
      <c r="D1" s="23"/>
      <c r="E1" s="23"/>
      <c r="F1" s="146" t="s">
        <v>1325</v>
      </c>
      <c r="H1" s="23"/>
      <c r="I1" s="139"/>
      <c r="J1" s="23"/>
      <c r="K1" s="23"/>
      <c r="L1" s="23"/>
      <c r="M1" s="23"/>
    </row>
    <row r="2" spans="1:13" ht="15" thickBot="1" x14ac:dyDescent="0.35">
      <c r="A2" s="23"/>
      <c r="B2" s="24"/>
      <c r="C2" s="24"/>
      <c r="D2" s="23"/>
      <c r="E2" s="23"/>
      <c r="F2" s="23"/>
      <c r="H2" s="23"/>
      <c r="L2" s="23"/>
      <c r="M2" s="23"/>
    </row>
    <row r="3" spans="1:13" ht="18.600000000000001" thickBot="1" x14ac:dyDescent="0.35">
      <c r="A3" s="26"/>
      <c r="B3" s="27" t="s">
        <v>23</v>
      </c>
      <c r="C3" s="28" t="s">
        <v>176</v>
      </c>
      <c r="D3" s="26"/>
      <c r="E3" s="26"/>
      <c r="F3" s="23"/>
      <c r="G3" s="26"/>
      <c r="H3" s="23"/>
      <c r="L3" s="23"/>
      <c r="M3" s="23"/>
    </row>
    <row r="4" spans="1:13" ht="15" thickBot="1" x14ac:dyDescent="0.35">
      <c r="H4" s="23"/>
      <c r="L4" s="23"/>
      <c r="M4" s="23"/>
    </row>
    <row r="5" spans="1:13" ht="18" x14ac:dyDescent="0.3">
      <c r="A5" s="29"/>
      <c r="B5" s="30" t="s">
        <v>25</v>
      </c>
      <c r="C5" s="29"/>
      <c r="E5" s="31"/>
      <c r="F5" s="31"/>
      <c r="H5" s="23"/>
      <c r="L5" s="23"/>
      <c r="M5" s="23"/>
    </row>
    <row r="6" spans="1:13" x14ac:dyDescent="0.3">
      <c r="B6" s="33" t="s">
        <v>26</v>
      </c>
      <c r="H6" s="23"/>
      <c r="L6" s="23"/>
      <c r="M6" s="23"/>
    </row>
    <row r="7" spans="1:13" x14ac:dyDescent="0.3">
      <c r="B7" s="32" t="s">
        <v>27</v>
      </c>
      <c r="H7" s="23"/>
      <c r="L7" s="23"/>
      <c r="M7" s="23"/>
    </row>
    <row r="8" spans="1:13" x14ac:dyDescent="0.3">
      <c r="B8" s="32" t="s">
        <v>28</v>
      </c>
      <c r="F8" s="25" t="s">
        <v>29</v>
      </c>
      <c r="H8" s="23"/>
      <c r="L8" s="23"/>
      <c r="M8" s="23"/>
    </row>
    <row r="9" spans="1:13" x14ac:dyDescent="0.3">
      <c r="B9" s="33" t="s">
        <v>30</v>
      </c>
      <c r="H9" s="23"/>
      <c r="L9" s="23"/>
      <c r="M9" s="23"/>
    </row>
    <row r="10" spans="1:13" x14ac:dyDescent="0.3">
      <c r="B10" s="33" t="s">
        <v>31</v>
      </c>
      <c r="H10" s="23"/>
      <c r="L10" s="23"/>
      <c r="M10" s="23"/>
    </row>
    <row r="11" spans="1:13" ht="15" thickBot="1" x14ac:dyDescent="0.35">
      <c r="B11" s="34" t="s">
        <v>32</v>
      </c>
      <c r="H11" s="23"/>
      <c r="L11" s="23"/>
      <c r="M11" s="23"/>
    </row>
    <row r="12" spans="1:13" x14ac:dyDescent="0.3">
      <c r="B12" s="35"/>
      <c r="H12" s="23"/>
      <c r="L12" s="23"/>
      <c r="M12" s="23"/>
    </row>
    <row r="13" spans="1:13" ht="36" x14ac:dyDescent="0.3">
      <c r="A13" s="36" t="s">
        <v>33</v>
      </c>
      <c r="B13" s="36" t="s">
        <v>26</v>
      </c>
      <c r="C13" s="37"/>
      <c r="D13" s="37"/>
      <c r="E13" s="37"/>
      <c r="F13" s="37"/>
      <c r="G13" s="38"/>
      <c r="H13" s="23"/>
      <c r="L13" s="23"/>
      <c r="M13" s="23"/>
    </row>
    <row r="14" spans="1:13" x14ac:dyDescent="0.3">
      <c r="A14" s="25" t="s">
        <v>34</v>
      </c>
      <c r="B14" s="39" t="s">
        <v>0</v>
      </c>
      <c r="C14" s="25" t="s">
        <v>538</v>
      </c>
      <c r="E14" s="31"/>
      <c r="F14" s="31"/>
      <c r="H14" s="23"/>
      <c r="L14" s="23"/>
      <c r="M14" s="23"/>
    </row>
    <row r="15" spans="1:13" x14ac:dyDescent="0.3">
      <c r="A15" s="25" t="s">
        <v>36</v>
      </c>
      <c r="B15" s="39" t="s">
        <v>37</v>
      </c>
      <c r="C15" s="165" t="s">
        <v>1357</v>
      </c>
      <c r="E15" s="31"/>
      <c r="F15" s="31"/>
      <c r="H15" s="23"/>
      <c r="L15" s="23"/>
      <c r="M15" s="23"/>
    </row>
    <row r="16" spans="1:13" x14ac:dyDescent="0.3">
      <c r="A16" s="25" t="s">
        <v>38</v>
      </c>
      <c r="B16" s="39" t="s">
        <v>39</v>
      </c>
      <c r="C16" s="166" t="s">
        <v>1360</v>
      </c>
      <c r="E16" s="31"/>
      <c r="F16" s="31"/>
      <c r="H16" s="23"/>
      <c r="L16" s="23"/>
      <c r="M16" s="23"/>
    </row>
    <row r="17" spans="1:13" x14ac:dyDescent="0.3">
      <c r="A17" s="25" t="s">
        <v>40</v>
      </c>
      <c r="B17" s="39" t="s">
        <v>41</v>
      </c>
      <c r="C17" s="165" t="s">
        <v>1359</v>
      </c>
      <c r="E17" s="31"/>
      <c r="F17" s="31"/>
      <c r="H17" s="23"/>
      <c r="L17" s="23"/>
      <c r="M17" s="23"/>
    </row>
    <row r="18" spans="1:13" outlineLevel="1" x14ac:dyDescent="0.3">
      <c r="A18" s="25" t="s">
        <v>42</v>
      </c>
      <c r="B18" s="40" t="s">
        <v>43</v>
      </c>
      <c r="C18" s="166" t="s">
        <v>1332</v>
      </c>
      <c r="E18" s="31"/>
      <c r="F18" s="31"/>
      <c r="H18" s="23"/>
      <c r="L18" s="23"/>
      <c r="M18" s="23"/>
    </row>
    <row r="19" spans="1:13" outlineLevel="1" x14ac:dyDescent="0.3">
      <c r="A19" s="25" t="s">
        <v>44</v>
      </c>
      <c r="B19" s="40" t="s">
        <v>45</v>
      </c>
      <c r="C19" s="165" t="s">
        <v>1333</v>
      </c>
      <c r="E19" s="31"/>
      <c r="F19" s="31"/>
      <c r="H19" s="23"/>
      <c r="L19" s="23"/>
      <c r="M19" s="23"/>
    </row>
    <row r="20" spans="1:13" outlineLevel="1" x14ac:dyDescent="0.3">
      <c r="A20" s="25" t="s">
        <v>46</v>
      </c>
      <c r="B20" s="40"/>
      <c r="E20" s="31"/>
      <c r="F20" s="31"/>
      <c r="H20" s="23"/>
      <c r="L20" s="23"/>
      <c r="M20" s="23"/>
    </row>
    <row r="21" spans="1:13" outlineLevel="1" x14ac:dyDescent="0.3">
      <c r="A21" s="25" t="s">
        <v>47</v>
      </c>
      <c r="B21" s="40"/>
      <c r="E21" s="31"/>
      <c r="F21" s="31"/>
      <c r="H21" s="23"/>
      <c r="L21" s="23"/>
      <c r="M21" s="23"/>
    </row>
    <row r="22" spans="1:13" outlineLevel="1" x14ac:dyDescent="0.3">
      <c r="A22" s="25" t="s">
        <v>48</v>
      </c>
      <c r="B22" s="40"/>
      <c r="E22" s="31"/>
      <c r="F22" s="31"/>
      <c r="H22" s="23"/>
      <c r="L22" s="23"/>
      <c r="M22" s="23"/>
    </row>
    <row r="23" spans="1:13" outlineLevel="1" x14ac:dyDescent="0.3">
      <c r="A23" s="25" t="s">
        <v>49</v>
      </c>
      <c r="B23" s="40"/>
      <c r="E23" s="31"/>
      <c r="F23" s="31"/>
      <c r="H23" s="23"/>
      <c r="L23" s="23"/>
      <c r="M23" s="23"/>
    </row>
    <row r="24" spans="1:13" outlineLevel="1" x14ac:dyDescent="0.3">
      <c r="A24" s="25" t="s">
        <v>50</v>
      </c>
      <c r="B24" s="40"/>
      <c r="E24" s="31"/>
      <c r="F24" s="31"/>
      <c r="H24" s="23"/>
      <c r="L24" s="23"/>
      <c r="M24" s="23"/>
    </row>
    <row r="25" spans="1:13" outlineLevel="1" x14ac:dyDescent="0.3">
      <c r="A25" s="25" t="s">
        <v>51</v>
      </c>
      <c r="B25" s="40"/>
      <c r="E25" s="31"/>
      <c r="F25" s="31"/>
      <c r="H25" s="23"/>
      <c r="L25" s="23"/>
      <c r="M25" s="23"/>
    </row>
    <row r="26" spans="1:13" ht="18" x14ac:dyDescent="0.3">
      <c r="A26" s="37"/>
      <c r="B26" s="36" t="s">
        <v>27</v>
      </c>
      <c r="C26" s="37"/>
      <c r="D26" s="37"/>
      <c r="E26" s="37"/>
      <c r="F26" s="37"/>
      <c r="G26" s="38"/>
      <c r="H26" s="23"/>
      <c r="L26" s="23"/>
      <c r="M26" s="23"/>
    </row>
    <row r="27" spans="1:13" x14ac:dyDescent="0.3">
      <c r="A27" s="25" t="s">
        <v>52</v>
      </c>
      <c r="B27" s="41" t="s">
        <v>53</v>
      </c>
      <c r="C27" s="25" t="s">
        <v>1334</v>
      </c>
      <c r="D27" s="42"/>
      <c r="E27" s="42"/>
      <c r="F27" s="42"/>
      <c r="H27" s="23"/>
      <c r="L27" s="23"/>
      <c r="M27" s="23"/>
    </row>
    <row r="28" spans="1:13" x14ac:dyDescent="0.3">
      <c r="A28" s="25" t="s">
        <v>54</v>
      </c>
      <c r="B28" s="41" t="s">
        <v>55</v>
      </c>
      <c r="C28" s="25" t="s">
        <v>1334</v>
      </c>
      <c r="D28" s="42"/>
      <c r="E28" s="42"/>
      <c r="F28" s="42"/>
      <c r="H28" s="23"/>
      <c r="L28" s="23"/>
      <c r="M28" s="23"/>
    </row>
    <row r="29" spans="1:13" x14ac:dyDescent="0.3">
      <c r="A29" s="25" t="s">
        <v>56</v>
      </c>
      <c r="B29" s="41" t="s">
        <v>57</v>
      </c>
      <c r="C29" s="166" t="s">
        <v>1335</v>
      </c>
      <c r="E29" s="42"/>
      <c r="F29" s="42"/>
      <c r="H29" s="23"/>
      <c r="L29" s="23"/>
      <c r="M29" s="23"/>
    </row>
    <row r="30" spans="1:13" outlineLevel="1" x14ac:dyDescent="0.3">
      <c r="A30" s="25" t="s">
        <v>58</v>
      </c>
      <c r="B30" s="41"/>
      <c r="E30" s="42"/>
      <c r="F30" s="42"/>
      <c r="H30" s="23"/>
      <c r="L30" s="23"/>
      <c r="M30" s="23"/>
    </row>
    <row r="31" spans="1:13" outlineLevel="1" x14ac:dyDescent="0.3">
      <c r="A31" s="25" t="s">
        <v>59</v>
      </c>
      <c r="B31" s="41"/>
      <c r="E31" s="42"/>
      <c r="F31" s="42"/>
      <c r="H31" s="23"/>
      <c r="L31" s="23"/>
      <c r="M31" s="23"/>
    </row>
    <row r="32" spans="1:13" outlineLevel="1" x14ac:dyDescent="0.3">
      <c r="A32" s="25" t="s">
        <v>60</v>
      </c>
      <c r="B32" s="41"/>
      <c r="E32" s="42"/>
      <c r="F32" s="42"/>
      <c r="H32" s="23"/>
      <c r="L32" s="23"/>
      <c r="M32" s="23"/>
    </row>
    <row r="33" spans="1:14" outlineLevel="1" x14ac:dyDescent="0.3">
      <c r="A33" s="25" t="s">
        <v>61</v>
      </c>
      <c r="B33" s="41"/>
      <c r="E33" s="42"/>
      <c r="F33" s="42"/>
      <c r="H33" s="23"/>
      <c r="L33" s="23"/>
      <c r="M33" s="23"/>
    </row>
    <row r="34" spans="1:14" outlineLevel="1" x14ac:dyDescent="0.3">
      <c r="A34" s="25" t="s">
        <v>62</v>
      </c>
      <c r="B34" s="41"/>
      <c r="E34" s="42"/>
      <c r="F34" s="42"/>
      <c r="H34" s="23"/>
      <c r="L34" s="23"/>
      <c r="M34" s="23"/>
    </row>
    <row r="35" spans="1:14" outlineLevel="1" x14ac:dyDescent="0.3">
      <c r="A35" s="25" t="s">
        <v>63</v>
      </c>
      <c r="B35" s="43"/>
      <c r="E35" s="42"/>
      <c r="F35" s="42"/>
      <c r="H35" s="23"/>
      <c r="L35" s="23"/>
      <c r="M35" s="23"/>
    </row>
    <row r="36" spans="1:14" ht="18" x14ac:dyDescent="0.3">
      <c r="A36" s="36"/>
      <c r="B36" s="36" t="s">
        <v>28</v>
      </c>
      <c r="C36" s="36"/>
      <c r="D36" s="37"/>
      <c r="E36" s="37"/>
      <c r="F36" s="37"/>
      <c r="G36" s="38"/>
      <c r="H36" s="23"/>
      <c r="L36" s="23"/>
      <c r="M36" s="23"/>
    </row>
    <row r="37" spans="1:14" ht="15" customHeight="1" x14ac:dyDescent="0.3">
      <c r="A37" s="44"/>
      <c r="B37" s="45" t="s">
        <v>64</v>
      </c>
      <c r="C37" s="44" t="s">
        <v>65</v>
      </c>
      <c r="D37" s="46"/>
      <c r="E37" s="46"/>
      <c r="F37" s="46"/>
      <c r="G37" s="47"/>
      <c r="H37" s="23"/>
      <c r="L37" s="23"/>
      <c r="M37" s="23"/>
    </row>
    <row r="38" spans="1:14" x14ac:dyDescent="0.3">
      <c r="A38" s="25" t="s">
        <v>4</v>
      </c>
      <c r="B38" s="42" t="s">
        <v>1127</v>
      </c>
      <c r="C38" s="142">
        <v>474024.6</v>
      </c>
      <c r="F38" s="42"/>
      <c r="H38" s="23"/>
      <c r="L38" s="23"/>
      <c r="M38" s="23"/>
    </row>
    <row r="39" spans="1:14" x14ac:dyDescent="0.3">
      <c r="A39" s="25" t="s">
        <v>66</v>
      </c>
      <c r="B39" s="42" t="s">
        <v>67</v>
      </c>
      <c r="C39" s="142">
        <v>437904.3</v>
      </c>
      <c r="F39" s="42"/>
      <c r="H39" s="23"/>
      <c r="L39" s="23"/>
      <c r="M39" s="23"/>
      <c r="N39" s="54"/>
    </row>
    <row r="40" spans="1:14" outlineLevel="1" x14ac:dyDescent="0.3">
      <c r="A40" s="25" t="s">
        <v>68</v>
      </c>
      <c r="B40" s="48" t="s">
        <v>69</v>
      </c>
      <c r="C40" s="142" t="s">
        <v>951</v>
      </c>
      <c r="F40" s="42"/>
      <c r="H40" s="23"/>
      <c r="L40" s="23"/>
      <c r="M40" s="23"/>
      <c r="N40" s="54"/>
    </row>
    <row r="41" spans="1:14" outlineLevel="1" x14ac:dyDescent="0.3">
      <c r="A41" s="25" t="s">
        <v>70</v>
      </c>
      <c r="B41" s="48" t="s">
        <v>71</v>
      </c>
      <c r="C41" s="142" t="s">
        <v>951</v>
      </c>
      <c r="F41" s="42"/>
      <c r="H41" s="23"/>
      <c r="L41" s="23"/>
      <c r="M41" s="23"/>
      <c r="N41" s="54"/>
    </row>
    <row r="42" spans="1:14" outlineLevel="1" x14ac:dyDescent="0.3">
      <c r="A42" s="25" t="s">
        <v>72</v>
      </c>
      <c r="B42" s="48"/>
      <c r="C42" s="142"/>
      <c r="F42" s="42"/>
      <c r="H42" s="23"/>
      <c r="L42" s="23"/>
      <c r="M42" s="23"/>
      <c r="N42" s="54"/>
    </row>
    <row r="43" spans="1:14" outlineLevel="1" x14ac:dyDescent="0.3">
      <c r="A43" s="54" t="s">
        <v>1329</v>
      </c>
      <c r="B43" s="42"/>
      <c r="F43" s="42"/>
      <c r="H43" s="23"/>
      <c r="L43" s="23"/>
      <c r="M43" s="23"/>
      <c r="N43" s="54"/>
    </row>
    <row r="44" spans="1:14" ht="15" customHeight="1" x14ac:dyDescent="0.3">
      <c r="A44" s="44"/>
      <c r="B44" s="45" t="s">
        <v>73</v>
      </c>
      <c r="C44" s="92" t="s">
        <v>1128</v>
      </c>
      <c r="D44" s="44" t="s">
        <v>74</v>
      </c>
      <c r="E44" s="46"/>
      <c r="F44" s="47" t="s">
        <v>75</v>
      </c>
      <c r="G44" s="47" t="s">
        <v>76</v>
      </c>
      <c r="H44" s="23"/>
      <c r="L44" s="23"/>
      <c r="M44" s="23"/>
      <c r="N44" s="54"/>
    </row>
    <row r="45" spans="1:14" x14ac:dyDescent="0.3">
      <c r="A45" s="25" t="s">
        <v>8</v>
      </c>
      <c r="B45" s="42" t="s">
        <v>77</v>
      </c>
      <c r="C45" s="138">
        <v>8.2484399962725302E-2</v>
      </c>
      <c r="D45" s="138">
        <f>IF(OR(C38="[For completion]",C39="[For completion]"),"Please complete G.3.1.1 and G.3.1.2",(C38/C39-1))</f>
        <v>8.2484460645853463E-2</v>
      </c>
      <c r="E45" s="138"/>
      <c r="F45" s="138" t="s">
        <v>1356</v>
      </c>
      <c r="G45" s="25" t="s">
        <v>951</v>
      </c>
      <c r="H45" s="23"/>
      <c r="L45" s="23"/>
      <c r="M45" s="23"/>
      <c r="N45" s="54"/>
    </row>
    <row r="46" spans="1:14" outlineLevel="1" x14ac:dyDescent="0.3">
      <c r="A46" s="25" t="s">
        <v>78</v>
      </c>
      <c r="B46" s="40" t="s">
        <v>79</v>
      </c>
      <c r="C46" s="138"/>
      <c r="D46" s="138"/>
      <c r="E46" s="138"/>
      <c r="F46" s="138"/>
      <c r="G46" s="61"/>
      <c r="H46" s="23"/>
      <c r="L46" s="23"/>
      <c r="M46" s="23"/>
      <c r="N46" s="54"/>
    </row>
    <row r="47" spans="1:14" outlineLevel="1" x14ac:dyDescent="0.3">
      <c r="A47" s="25" t="s">
        <v>80</v>
      </c>
      <c r="B47" s="40" t="s">
        <v>81</v>
      </c>
      <c r="C47" s="138"/>
      <c r="D47" s="138"/>
      <c r="E47" s="138"/>
      <c r="F47" s="138"/>
      <c r="G47" s="61"/>
      <c r="H47" s="23"/>
      <c r="L47" s="23"/>
      <c r="M47" s="23"/>
      <c r="N47" s="54"/>
    </row>
    <row r="48" spans="1:14" outlineLevel="1" x14ac:dyDescent="0.3">
      <c r="A48" s="25" t="s">
        <v>82</v>
      </c>
      <c r="B48" s="40"/>
      <c r="C48" s="61"/>
      <c r="D48" s="61"/>
      <c r="E48" s="61"/>
      <c r="F48" s="61"/>
      <c r="G48" s="61"/>
      <c r="H48" s="23"/>
      <c r="L48" s="23"/>
      <c r="M48" s="23"/>
      <c r="N48" s="54"/>
    </row>
    <row r="49" spans="1:14" outlineLevel="1" x14ac:dyDescent="0.3">
      <c r="A49" s="25" t="s">
        <v>83</v>
      </c>
      <c r="B49" s="40"/>
      <c r="C49" s="61"/>
      <c r="D49" s="61"/>
      <c r="E49" s="61"/>
      <c r="F49" s="61"/>
      <c r="G49" s="61"/>
      <c r="H49" s="23"/>
      <c r="L49" s="23"/>
      <c r="M49" s="23"/>
      <c r="N49" s="54"/>
    </row>
    <row r="50" spans="1:14" outlineLevel="1" x14ac:dyDescent="0.3">
      <c r="A50" s="25" t="s">
        <v>84</v>
      </c>
      <c r="B50" s="40"/>
      <c r="C50" s="61"/>
      <c r="D50" s="61"/>
      <c r="E50" s="61"/>
      <c r="F50" s="61"/>
      <c r="G50" s="61"/>
      <c r="H50" s="23"/>
      <c r="L50" s="23"/>
      <c r="M50" s="23"/>
      <c r="N50" s="54"/>
    </row>
    <row r="51" spans="1:14" outlineLevel="1" x14ac:dyDescent="0.3">
      <c r="A51" s="25" t="s">
        <v>85</v>
      </c>
      <c r="B51" s="40"/>
      <c r="C51" s="61"/>
      <c r="D51" s="61"/>
      <c r="E51" s="61"/>
      <c r="F51" s="61"/>
      <c r="G51" s="61"/>
      <c r="H51" s="23"/>
      <c r="L51" s="23"/>
      <c r="M51" s="23"/>
      <c r="N51" s="54"/>
    </row>
    <row r="52" spans="1:14" ht="15" customHeight="1" x14ac:dyDescent="0.3">
      <c r="A52" s="44"/>
      <c r="B52" s="45" t="s">
        <v>86</v>
      </c>
      <c r="C52" s="44" t="s">
        <v>65</v>
      </c>
      <c r="D52" s="44"/>
      <c r="E52" s="46"/>
      <c r="F52" s="47" t="s">
        <v>87</v>
      </c>
      <c r="G52" s="47"/>
      <c r="H52" s="23"/>
      <c r="L52" s="23"/>
      <c r="M52" s="23"/>
      <c r="N52" s="54"/>
    </row>
    <row r="53" spans="1:14" x14ac:dyDescent="0.3">
      <c r="A53" s="25" t="s">
        <v>88</v>
      </c>
      <c r="B53" s="42" t="s">
        <v>89</v>
      </c>
      <c r="C53" s="142">
        <v>398621</v>
      </c>
      <c r="E53" s="49"/>
      <c r="F53" s="149">
        <f>IF($C$58=0,"",IF(C53="[for completion]","",C53/$C$58))</f>
        <v>0.84092999510573307</v>
      </c>
      <c r="G53" s="50"/>
      <c r="H53" s="23"/>
      <c r="L53" s="23"/>
      <c r="M53" s="23"/>
      <c r="N53" s="54"/>
    </row>
    <row r="54" spans="1:14" x14ac:dyDescent="0.3">
      <c r="A54" s="25" t="s">
        <v>90</v>
      </c>
      <c r="B54" s="42" t="s">
        <v>91</v>
      </c>
      <c r="C54" s="142"/>
      <c r="E54" s="49"/>
      <c r="F54" s="149">
        <f>IF($C$58=0,"",IF(C54="[for completion]","",C54/$C$58))</f>
        <v>0</v>
      </c>
      <c r="G54" s="50"/>
      <c r="H54" s="23"/>
      <c r="L54" s="23"/>
      <c r="M54" s="23"/>
      <c r="N54" s="54"/>
    </row>
    <row r="55" spans="1:14" x14ac:dyDescent="0.3">
      <c r="A55" s="25" t="s">
        <v>92</v>
      </c>
      <c r="B55" s="42" t="s">
        <v>93</v>
      </c>
      <c r="C55" s="142"/>
      <c r="E55" s="49"/>
      <c r="F55" s="157">
        <f t="shared" ref="F55:F56" si="0">IF($C$58=0,"",IF(C55="[for completion]","",C55/$C$58))</f>
        <v>0</v>
      </c>
      <c r="G55" s="50"/>
      <c r="H55" s="23"/>
      <c r="L55" s="23"/>
      <c r="M55" s="23"/>
      <c r="N55" s="54"/>
    </row>
    <row r="56" spans="1:14" x14ac:dyDescent="0.3">
      <c r="A56" s="25" t="s">
        <v>94</v>
      </c>
      <c r="B56" s="42" t="s">
        <v>95</v>
      </c>
      <c r="C56" s="142">
        <v>75403</v>
      </c>
      <c r="E56" s="49"/>
      <c r="F56" s="157">
        <f t="shared" si="0"/>
        <v>0.15907000489426695</v>
      </c>
      <c r="G56" s="50"/>
      <c r="H56" s="23"/>
      <c r="L56" s="23"/>
      <c r="M56" s="23"/>
      <c r="N56" s="54"/>
    </row>
    <row r="57" spans="1:14" x14ac:dyDescent="0.3">
      <c r="A57" s="25" t="s">
        <v>96</v>
      </c>
      <c r="B57" s="25" t="s">
        <v>97</v>
      </c>
      <c r="C57" s="142"/>
      <c r="E57" s="49"/>
      <c r="F57" s="149">
        <f>IF($C$58=0,"",IF(C57="[for completion]","",C57/$C$58))</f>
        <v>0</v>
      </c>
      <c r="G57" s="50"/>
      <c r="H57" s="23"/>
      <c r="L57" s="23"/>
      <c r="M57" s="23"/>
      <c r="N57" s="54"/>
    </row>
    <row r="58" spans="1:14" x14ac:dyDescent="0.3">
      <c r="A58" s="25" t="s">
        <v>98</v>
      </c>
      <c r="B58" s="51" t="s">
        <v>99</v>
      </c>
      <c r="C58" s="143">
        <f>SUM(C53:C57)</f>
        <v>474024</v>
      </c>
      <c r="D58" s="49"/>
      <c r="E58" s="49"/>
      <c r="F58" s="150">
        <f>SUM(F53:F57)</f>
        <v>1</v>
      </c>
      <c r="G58" s="50"/>
      <c r="H58" s="23"/>
      <c r="L58" s="23"/>
      <c r="M58" s="23"/>
      <c r="N58" s="54"/>
    </row>
    <row r="59" spans="1:14" outlineLevel="1" x14ac:dyDescent="0.3">
      <c r="A59" s="25" t="s">
        <v>100</v>
      </c>
      <c r="B59" s="53"/>
      <c r="C59" s="142"/>
      <c r="E59" s="49"/>
      <c r="F59" s="149">
        <f t="shared" ref="F59:F64" si="1">IF($C$58=0,"",IF(C59="[for completion]","",C59/$C$58))</f>
        <v>0</v>
      </c>
      <c r="G59" s="50"/>
      <c r="H59" s="23"/>
      <c r="L59" s="23"/>
      <c r="M59" s="23"/>
      <c r="N59" s="54"/>
    </row>
    <row r="60" spans="1:14" outlineLevel="1" x14ac:dyDescent="0.3">
      <c r="A60" s="25" t="s">
        <v>101</v>
      </c>
      <c r="B60" s="53"/>
      <c r="C60" s="142"/>
      <c r="E60" s="49"/>
      <c r="F60" s="149">
        <f t="shared" si="1"/>
        <v>0</v>
      </c>
      <c r="G60" s="50"/>
      <c r="H60" s="23"/>
      <c r="L60" s="23"/>
      <c r="M60" s="23"/>
      <c r="N60" s="54"/>
    </row>
    <row r="61" spans="1:14" outlineLevel="1" x14ac:dyDescent="0.3">
      <c r="A61" s="25" t="s">
        <v>102</v>
      </c>
      <c r="B61" s="53"/>
      <c r="C61" s="142"/>
      <c r="E61" s="49"/>
      <c r="F61" s="149">
        <f t="shared" si="1"/>
        <v>0</v>
      </c>
      <c r="G61" s="50"/>
      <c r="H61" s="23"/>
      <c r="L61" s="23"/>
      <c r="M61" s="23"/>
      <c r="N61" s="54"/>
    </row>
    <row r="62" spans="1:14" outlineLevel="1" x14ac:dyDescent="0.3">
      <c r="A62" s="25" t="s">
        <v>103</v>
      </c>
      <c r="B62" s="53"/>
      <c r="C62" s="142"/>
      <c r="E62" s="49"/>
      <c r="F62" s="149">
        <f t="shared" si="1"/>
        <v>0</v>
      </c>
      <c r="G62" s="50"/>
      <c r="H62" s="23"/>
      <c r="L62" s="23"/>
      <c r="M62" s="23"/>
      <c r="N62" s="54"/>
    </row>
    <row r="63" spans="1:14" outlineLevel="1" x14ac:dyDescent="0.3">
      <c r="A63" s="25" t="s">
        <v>104</v>
      </c>
      <c r="B63" s="53"/>
      <c r="C63" s="142"/>
      <c r="E63" s="49"/>
      <c r="F63" s="149">
        <f t="shared" si="1"/>
        <v>0</v>
      </c>
      <c r="G63" s="50"/>
      <c r="H63" s="23"/>
      <c r="L63" s="23"/>
      <c r="M63" s="23"/>
      <c r="N63" s="54"/>
    </row>
    <row r="64" spans="1:14" outlineLevel="1" x14ac:dyDescent="0.3">
      <c r="A64" s="25" t="s">
        <v>105</v>
      </c>
      <c r="B64" s="53"/>
      <c r="C64" s="144"/>
      <c r="D64" s="54"/>
      <c r="E64" s="54"/>
      <c r="F64" s="149">
        <f t="shared" si="1"/>
        <v>0</v>
      </c>
      <c r="G64" s="52"/>
      <c r="H64" s="23"/>
      <c r="L64" s="23"/>
      <c r="M64" s="23"/>
      <c r="N64" s="54"/>
    </row>
    <row r="65" spans="1:14" ht="15" customHeight="1" x14ac:dyDescent="0.3">
      <c r="A65" s="44"/>
      <c r="B65" s="45" t="s">
        <v>106</v>
      </c>
      <c r="C65" s="92" t="s">
        <v>1138</v>
      </c>
      <c r="D65" s="92" t="s">
        <v>1139</v>
      </c>
      <c r="E65" s="46"/>
      <c r="F65" s="47" t="s">
        <v>107</v>
      </c>
      <c r="G65" s="55" t="s">
        <v>108</v>
      </c>
      <c r="H65" s="23"/>
      <c r="L65" s="23"/>
      <c r="M65" s="23"/>
      <c r="N65" s="54"/>
    </row>
    <row r="66" spans="1:14" x14ac:dyDescent="0.3">
      <c r="A66" s="25" t="s">
        <v>109</v>
      </c>
      <c r="B66" s="42" t="s">
        <v>1211</v>
      </c>
      <c r="C66" s="145">
        <v>12.3</v>
      </c>
      <c r="D66" s="145" t="s">
        <v>951</v>
      </c>
      <c r="E66" s="39"/>
      <c r="F66" s="56"/>
      <c r="G66" s="57"/>
      <c r="H66" s="23"/>
      <c r="L66" s="23"/>
      <c r="M66" s="23"/>
      <c r="N66" s="54"/>
    </row>
    <row r="67" spans="1:14" x14ac:dyDescent="0.3">
      <c r="B67" s="42"/>
      <c r="E67" s="39"/>
      <c r="F67" s="56"/>
      <c r="G67" s="57"/>
      <c r="H67" s="23"/>
      <c r="L67" s="23"/>
      <c r="M67" s="23"/>
      <c r="N67" s="54"/>
    </row>
    <row r="68" spans="1:14" x14ac:dyDescent="0.3">
      <c r="B68" s="42" t="s">
        <v>1133</v>
      </c>
      <c r="C68" s="39"/>
      <c r="D68" s="39"/>
      <c r="E68" s="39"/>
      <c r="F68" s="57"/>
      <c r="G68" s="57"/>
      <c r="H68" s="23"/>
      <c r="L68" s="23"/>
      <c r="M68" s="23"/>
      <c r="N68" s="54"/>
    </row>
    <row r="69" spans="1:14" x14ac:dyDescent="0.3">
      <c r="B69" s="42" t="s">
        <v>111</v>
      </c>
      <c r="E69" s="39"/>
      <c r="F69" s="57"/>
      <c r="G69" s="57"/>
      <c r="H69" s="23"/>
      <c r="L69" s="23"/>
      <c r="M69" s="23"/>
      <c r="N69" s="54"/>
    </row>
    <row r="70" spans="1:14" x14ac:dyDescent="0.3">
      <c r="A70" s="25" t="s">
        <v>112</v>
      </c>
      <c r="B70" s="133" t="s">
        <v>1302</v>
      </c>
      <c r="C70" s="142">
        <v>38789.1</v>
      </c>
      <c r="D70" s="167" t="s">
        <v>951</v>
      </c>
      <c r="E70" s="21"/>
      <c r="F70" s="149">
        <f t="shared" ref="F70:F76" si="2">IF($C$77=0,"",IF(C70="[for completion]","",C70/$C$77))</f>
        <v>8.1829401042985167E-2</v>
      </c>
      <c r="G70" s="149" t="str">
        <f>IF($D$77=0,"",IF(D70="[Mark as ND1 if not relevant]","",D70/$D$77))</f>
        <v/>
      </c>
      <c r="H70" s="23"/>
      <c r="L70" s="23"/>
      <c r="M70" s="23"/>
      <c r="N70" s="54"/>
    </row>
    <row r="71" spans="1:14" x14ac:dyDescent="0.3">
      <c r="A71" s="25" t="s">
        <v>113</v>
      </c>
      <c r="B71" s="134" t="s">
        <v>1303</v>
      </c>
      <c r="C71" s="142">
        <v>18961.5</v>
      </c>
      <c r="D71" s="167" t="s">
        <v>951</v>
      </c>
      <c r="E71" s="21"/>
      <c r="F71" s="149">
        <f t="shared" si="2"/>
        <v>4.0001139182826183E-2</v>
      </c>
      <c r="G71" s="149" t="str">
        <f t="shared" ref="G71:G76" si="3">IF($D$77=0,"",IF(D71="[Mark as ND1 if not relevant]","",D71/$D$77))</f>
        <v/>
      </c>
      <c r="H71" s="23"/>
      <c r="L71" s="23"/>
      <c r="M71" s="23"/>
      <c r="N71" s="54"/>
    </row>
    <row r="72" spans="1:14" x14ac:dyDescent="0.3">
      <c r="A72" s="25" t="s">
        <v>114</v>
      </c>
      <c r="B72" s="133" t="s">
        <v>1304</v>
      </c>
      <c r="C72" s="142">
        <v>34768</v>
      </c>
      <c r="D72" s="167" t="s">
        <v>951</v>
      </c>
      <c r="E72" s="21"/>
      <c r="F72" s="149">
        <f t="shared" si="2"/>
        <v>7.3346497223769264E-2</v>
      </c>
      <c r="G72" s="149" t="str">
        <f t="shared" si="3"/>
        <v/>
      </c>
      <c r="H72" s="23"/>
      <c r="L72" s="23"/>
      <c r="M72" s="23"/>
      <c r="N72" s="54"/>
    </row>
    <row r="73" spans="1:14" x14ac:dyDescent="0.3">
      <c r="A73" s="25" t="s">
        <v>115</v>
      </c>
      <c r="B73" s="133" t="s">
        <v>1305</v>
      </c>
      <c r="C73" s="142">
        <v>16973.099999999999</v>
      </c>
      <c r="D73" s="167" t="s">
        <v>951</v>
      </c>
      <c r="E73" s="21"/>
      <c r="F73" s="149">
        <f t="shared" si="2"/>
        <v>3.5806414865070121E-2</v>
      </c>
      <c r="G73" s="149" t="str">
        <f t="shared" si="3"/>
        <v/>
      </c>
      <c r="H73" s="23"/>
      <c r="L73" s="23"/>
      <c r="M73" s="23"/>
      <c r="N73" s="54"/>
    </row>
    <row r="74" spans="1:14" x14ac:dyDescent="0.3">
      <c r="A74" s="25" t="s">
        <v>116</v>
      </c>
      <c r="B74" s="133" t="s">
        <v>1306</v>
      </c>
      <c r="C74" s="142">
        <v>14517</v>
      </c>
      <c r="D74" s="167" t="s">
        <v>951</v>
      </c>
      <c r="E74" s="21"/>
      <c r="F74" s="149">
        <f t="shared" si="2"/>
        <v>3.0625031643967394E-2</v>
      </c>
      <c r="G74" s="149" t="str">
        <f t="shared" si="3"/>
        <v/>
      </c>
      <c r="H74" s="23"/>
      <c r="L74" s="23"/>
      <c r="M74" s="23"/>
      <c r="N74" s="54"/>
    </row>
    <row r="75" spans="1:14" x14ac:dyDescent="0.3">
      <c r="A75" s="25" t="s">
        <v>117</v>
      </c>
      <c r="B75" s="133" t="s">
        <v>1307</v>
      </c>
      <c r="C75" s="142">
        <v>86475.199999999997</v>
      </c>
      <c r="D75" s="167" t="s">
        <v>951</v>
      </c>
      <c r="E75" s="21"/>
      <c r="F75" s="149">
        <f t="shared" si="2"/>
        <v>0.18242789394629808</v>
      </c>
      <c r="G75" s="149" t="str">
        <f t="shared" si="3"/>
        <v/>
      </c>
      <c r="H75" s="23"/>
      <c r="L75" s="23"/>
      <c r="M75" s="23"/>
      <c r="N75" s="54"/>
    </row>
    <row r="76" spans="1:14" x14ac:dyDescent="0.3">
      <c r="A76" s="25" t="s">
        <v>118</v>
      </c>
      <c r="B76" s="133" t="s">
        <v>1308</v>
      </c>
      <c r="C76" s="142">
        <v>263540.09999999998</v>
      </c>
      <c r="D76" s="167" t="s">
        <v>951</v>
      </c>
      <c r="E76" s="21"/>
      <c r="F76" s="149">
        <f t="shared" si="2"/>
        <v>0.55596362209508376</v>
      </c>
      <c r="G76" s="149" t="str">
        <f t="shared" si="3"/>
        <v/>
      </c>
      <c r="H76" s="23"/>
      <c r="L76" s="23"/>
      <c r="M76" s="23"/>
      <c r="N76" s="54"/>
    </row>
    <row r="77" spans="1:14" x14ac:dyDescent="0.3">
      <c r="A77" s="25" t="s">
        <v>119</v>
      </c>
      <c r="B77" s="58" t="s">
        <v>99</v>
      </c>
      <c r="C77" s="143">
        <f>SUM(C70:C76)</f>
        <v>474024</v>
      </c>
      <c r="D77" s="143">
        <f>SUM(D70:D76)</f>
        <v>0</v>
      </c>
      <c r="E77" s="42"/>
      <c r="F77" s="150">
        <f>SUM(F70:F76)</f>
        <v>1</v>
      </c>
      <c r="G77" s="150">
        <f>SUM(G70:G76)</f>
        <v>0</v>
      </c>
      <c r="H77" s="23"/>
      <c r="L77" s="23"/>
      <c r="M77" s="23"/>
      <c r="N77" s="54"/>
    </row>
    <row r="78" spans="1:14" outlineLevel="1" x14ac:dyDescent="0.3">
      <c r="A78" s="25" t="s">
        <v>120</v>
      </c>
      <c r="B78" s="59" t="s">
        <v>121</v>
      </c>
      <c r="C78" s="143"/>
      <c r="D78" s="143"/>
      <c r="E78" s="42"/>
      <c r="F78" s="149">
        <f>IF($C$77=0,"",IF(C78="[for completion]","",C78/$C$77))</f>
        <v>0</v>
      </c>
      <c r="G78" s="149" t="str">
        <f t="shared" ref="G78:G87" si="4">IF($D$77=0,"",IF(D78="[for completion]","",D78/$D$77))</f>
        <v/>
      </c>
      <c r="H78" s="23"/>
      <c r="L78" s="23"/>
      <c r="M78" s="23"/>
      <c r="N78" s="54"/>
    </row>
    <row r="79" spans="1:14" outlineLevel="1" x14ac:dyDescent="0.3">
      <c r="A79" s="25" t="s">
        <v>122</v>
      </c>
      <c r="B79" s="59" t="s">
        <v>123</v>
      </c>
      <c r="C79" s="143"/>
      <c r="D79" s="143"/>
      <c r="E79" s="42"/>
      <c r="F79" s="149">
        <f t="shared" ref="F79:F87" si="5">IF($C$77=0,"",IF(C79="[for completion]","",C79/$C$77))</f>
        <v>0</v>
      </c>
      <c r="G79" s="149" t="str">
        <f t="shared" si="4"/>
        <v/>
      </c>
      <c r="H79" s="23"/>
      <c r="L79" s="23"/>
      <c r="M79" s="23"/>
      <c r="N79" s="54"/>
    </row>
    <row r="80" spans="1:14" outlineLevel="1" x14ac:dyDescent="0.3">
      <c r="A80" s="25" t="s">
        <v>124</v>
      </c>
      <c r="B80" s="59" t="s">
        <v>125</v>
      </c>
      <c r="C80" s="143"/>
      <c r="D80" s="143"/>
      <c r="E80" s="42"/>
      <c r="F80" s="149">
        <f t="shared" si="5"/>
        <v>0</v>
      </c>
      <c r="G80" s="149" t="str">
        <f t="shared" si="4"/>
        <v/>
      </c>
      <c r="H80" s="23"/>
      <c r="L80" s="23"/>
      <c r="M80" s="23"/>
      <c r="N80" s="54"/>
    </row>
    <row r="81" spans="1:14" outlineLevel="1" x14ac:dyDescent="0.3">
      <c r="A81" s="25" t="s">
        <v>126</v>
      </c>
      <c r="B81" s="59" t="s">
        <v>127</v>
      </c>
      <c r="C81" s="143"/>
      <c r="D81" s="143"/>
      <c r="E81" s="42"/>
      <c r="F81" s="149">
        <f t="shared" si="5"/>
        <v>0</v>
      </c>
      <c r="G81" s="149" t="str">
        <f t="shared" si="4"/>
        <v/>
      </c>
      <c r="H81" s="23"/>
      <c r="L81" s="23"/>
      <c r="M81" s="23"/>
      <c r="N81" s="54"/>
    </row>
    <row r="82" spans="1:14" outlineLevel="1" x14ac:dyDescent="0.3">
      <c r="A82" s="25" t="s">
        <v>128</v>
      </c>
      <c r="B82" s="59" t="s">
        <v>129</v>
      </c>
      <c r="C82" s="143"/>
      <c r="D82" s="143"/>
      <c r="E82" s="42"/>
      <c r="F82" s="149">
        <f t="shared" si="5"/>
        <v>0</v>
      </c>
      <c r="G82" s="149" t="str">
        <f t="shared" si="4"/>
        <v/>
      </c>
      <c r="H82" s="23"/>
      <c r="L82" s="23"/>
      <c r="M82" s="23"/>
      <c r="N82" s="54"/>
    </row>
    <row r="83" spans="1:14" outlineLevel="1" x14ac:dyDescent="0.3">
      <c r="A83" s="25" t="s">
        <v>130</v>
      </c>
      <c r="B83" s="59"/>
      <c r="C83" s="49"/>
      <c r="D83" s="49"/>
      <c r="E83" s="42"/>
      <c r="F83" s="50"/>
      <c r="G83" s="50"/>
      <c r="H83" s="23"/>
      <c r="L83" s="23"/>
      <c r="M83" s="23"/>
      <c r="N83" s="54"/>
    </row>
    <row r="84" spans="1:14" outlineLevel="1" x14ac:dyDescent="0.3">
      <c r="A84" s="25" t="s">
        <v>131</v>
      </c>
      <c r="B84" s="59"/>
      <c r="C84" s="49"/>
      <c r="D84" s="49"/>
      <c r="E84" s="42"/>
      <c r="F84" s="50"/>
      <c r="G84" s="50"/>
      <c r="H84" s="23"/>
      <c r="L84" s="23"/>
      <c r="M84" s="23"/>
      <c r="N84" s="54"/>
    </row>
    <row r="85" spans="1:14" outlineLevel="1" x14ac:dyDescent="0.3">
      <c r="A85" s="25" t="s">
        <v>132</v>
      </c>
      <c r="B85" s="59"/>
      <c r="C85" s="49"/>
      <c r="D85" s="49"/>
      <c r="E85" s="42"/>
      <c r="F85" s="50"/>
      <c r="G85" s="50"/>
      <c r="H85" s="23"/>
      <c r="L85" s="23"/>
      <c r="M85" s="23"/>
      <c r="N85" s="54"/>
    </row>
    <row r="86" spans="1:14" outlineLevel="1" x14ac:dyDescent="0.3">
      <c r="A86" s="25" t="s">
        <v>133</v>
      </c>
      <c r="B86" s="58"/>
      <c r="C86" s="49"/>
      <c r="D86" s="49"/>
      <c r="E86" s="42"/>
      <c r="F86" s="50">
        <f t="shared" si="5"/>
        <v>0</v>
      </c>
      <c r="G86" s="50" t="str">
        <f t="shared" si="4"/>
        <v/>
      </c>
      <c r="H86" s="23"/>
      <c r="L86" s="23"/>
      <c r="M86" s="23"/>
      <c r="N86" s="54"/>
    </row>
    <row r="87" spans="1:14" outlineLevel="1" x14ac:dyDescent="0.3">
      <c r="A87" s="25" t="s">
        <v>134</v>
      </c>
      <c r="B87" s="59"/>
      <c r="C87" s="49"/>
      <c r="D87" s="49"/>
      <c r="E87" s="42"/>
      <c r="F87" s="50">
        <f t="shared" si="5"/>
        <v>0</v>
      </c>
      <c r="G87" s="50" t="str">
        <f t="shared" si="4"/>
        <v/>
      </c>
      <c r="H87" s="23"/>
      <c r="L87" s="23"/>
      <c r="M87" s="23"/>
      <c r="N87" s="54"/>
    </row>
    <row r="88" spans="1:14" ht="15" customHeight="1" x14ac:dyDescent="0.3">
      <c r="A88" s="44"/>
      <c r="B88" s="45" t="s">
        <v>135</v>
      </c>
      <c r="C88" s="92" t="s">
        <v>1140</v>
      </c>
      <c r="D88" s="92" t="s">
        <v>1141</v>
      </c>
      <c r="E88" s="46"/>
      <c r="F88" s="47" t="s">
        <v>136</v>
      </c>
      <c r="G88" s="44" t="s">
        <v>137</v>
      </c>
      <c r="H88" s="23"/>
      <c r="L88" s="23"/>
      <c r="M88" s="23"/>
      <c r="N88" s="54"/>
    </row>
    <row r="89" spans="1:14" x14ac:dyDescent="0.3">
      <c r="A89" s="25" t="s">
        <v>138</v>
      </c>
      <c r="B89" s="42" t="s">
        <v>110</v>
      </c>
      <c r="C89" s="145">
        <v>13.58</v>
      </c>
      <c r="D89" s="145" t="s">
        <v>951</v>
      </c>
      <c r="E89" s="39"/>
      <c r="F89" s="155"/>
      <c r="G89" s="156"/>
      <c r="H89" s="23"/>
      <c r="L89" s="23"/>
      <c r="M89" s="23"/>
      <c r="N89" s="54"/>
    </row>
    <row r="90" spans="1:14" x14ac:dyDescent="0.3">
      <c r="B90" s="42"/>
      <c r="C90" s="145"/>
      <c r="D90" s="145"/>
      <c r="E90" s="39"/>
      <c r="F90" s="155"/>
      <c r="G90" s="156"/>
      <c r="H90" s="23"/>
      <c r="L90" s="23"/>
      <c r="M90" s="23"/>
      <c r="N90" s="54"/>
    </row>
    <row r="91" spans="1:14" x14ac:dyDescent="0.3">
      <c r="B91" s="42" t="s">
        <v>1134</v>
      </c>
      <c r="C91" s="154"/>
      <c r="D91" s="154"/>
      <c r="E91" s="39"/>
      <c r="F91" s="156"/>
      <c r="G91" s="156"/>
      <c r="H91" s="23"/>
      <c r="L91" s="23"/>
      <c r="M91" s="23"/>
      <c r="N91" s="54"/>
    </row>
    <row r="92" spans="1:14" x14ac:dyDescent="0.3">
      <c r="A92" s="25" t="s">
        <v>139</v>
      </c>
      <c r="B92" s="42" t="s">
        <v>111</v>
      </c>
      <c r="C92" s="145"/>
      <c r="D92" s="145"/>
      <c r="E92" s="39"/>
      <c r="F92" s="156"/>
      <c r="G92" s="156"/>
      <c r="H92" s="23"/>
      <c r="L92" s="23"/>
      <c r="M92" s="23"/>
      <c r="N92" s="54"/>
    </row>
    <row r="93" spans="1:14" x14ac:dyDescent="0.3">
      <c r="A93" s="25" t="s">
        <v>140</v>
      </c>
      <c r="B93" s="134" t="s">
        <v>1302</v>
      </c>
      <c r="C93" s="142">
        <v>41764</v>
      </c>
      <c r="D93" s="167" t="s">
        <v>951</v>
      </c>
      <c r="E93" s="21"/>
      <c r="F93" s="149">
        <f>IF($C$100=0,"",IF(C93="[for completion]","",IF(C93="","",C93/$C$100)))</f>
        <v>9.537250173554021E-2</v>
      </c>
      <c r="G93" s="149" t="str">
        <f>IF($D$100=0,"",IF(D93="[Mark as ND1 if not relevant]","",IF(D93="","",D93/$D$100)))</f>
        <v/>
      </c>
      <c r="H93" s="23"/>
      <c r="L93" s="23"/>
      <c r="M93" s="23"/>
      <c r="N93" s="54"/>
    </row>
    <row r="94" spans="1:14" x14ac:dyDescent="0.3">
      <c r="A94" s="25" t="s">
        <v>141</v>
      </c>
      <c r="B94" s="134" t="s">
        <v>1303</v>
      </c>
      <c r="C94" s="142">
        <v>56127</v>
      </c>
      <c r="D94" s="167" t="s">
        <v>951</v>
      </c>
      <c r="E94" s="21"/>
      <c r="F94" s="149">
        <f t="shared" ref="F94:F99" si="6">IF($C$100=0,"",IF(C94="[for completion]","",IF(C94="","",C94/$C$100)))</f>
        <v>0.1281719280938288</v>
      </c>
      <c r="G94" s="149" t="str">
        <f t="shared" ref="G94:G99" si="7">IF($D$100=0,"",IF(D94="[Mark as ND1 if not relevant]","",IF(D94="","",D94/$D$100)))</f>
        <v/>
      </c>
      <c r="H94" s="23"/>
      <c r="L94" s="23"/>
      <c r="M94" s="23"/>
      <c r="N94" s="54"/>
    </row>
    <row r="95" spans="1:14" x14ac:dyDescent="0.3">
      <c r="A95" s="25" t="s">
        <v>142</v>
      </c>
      <c r="B95" s="134" t="s">
        <v>1304</v>
      </c>
      <c r="C95" s="142">
        <v>66467</v>
      </c>
      <c r="D95" s="167" t="s">
        <v>951</v>
      </c>
      <c r="E95" s="21"/>
      <c r="F95" s="149">
        <f t="shared" si="6"/>
        <v>0.15178440936826337</v>
      </c>
      <c r="G95" s="149" t="str">
        <f t="shared" si="7"/>
        <v/>
      </c>
      <c r="H95" s="23"/>
      <c r="L95" s="23"/>
      <c r="M95" s="23"/>
      <c r="N95" s="54"/>
    </row>
    <row r="96" spans="1:14" x14ac:dyDescent="0.3">
      <c r="A96" s="25" t="s">
        <v>143</v>
      </c>
      <c r="B96" s="134" t="s">
        <v>1305</v>
      </c>
      <c r="C96" s="142">
        <v>53656</v>
      </c>
      <c r="D96" s="167" t="s">
        <v>951</v>
      </c>
      <c r="E96" s="21"/>
      <c r="F96" s="149">
        <f t="shared" si="6"/>
        <v>0.12252913880667909</v>
      </c>
      <c r="G96" s="149" t="str">
        <f t="shared" si="7"/>
        <v/>
      </c>
      <c r="H96" s="23"/>
      <c r="L96" s="23"/>
      <c r="M96" s="23"/>
      <c r="N96" s="54"/>
    </row>
    <row r="97" spans="1:14" x14ac:dyDescent="0.3">
      <c r="A97" s="25" t="s">
        <v>144</v>
      </c>
      <c r="B97" s="134" t="s">
        <v>1306</v>
      </c>
      <c r="C97" s="142">
        <v>19365</v>
      </c>
      <c r="D97" s="167" t="s">
        <v>951</v>
      </c>
      <c r="E97" s="21"/>
      <c r="F97" s="149">
        <f t="shared" si="6"/>
        <v>4.4222021264934783E-2</v>
      </c>
      <c r="G97" s="149" t="str">
        <f t="shared" si="7"/>
        <v/>
      </c>
      <c r="H97" s="23"/>
      <c r="L97" s="23"/>
      <c r="M97" s="23"/>
    </row>
    <row r="98" spans="1:14" x14ac:dyDescent="0.3">
      <c r="A98" s="25" t="s">
        <v>145</v>
      </c>
      <c r="B98" s="134" t="s">
        <v>1307</v>
      </c>
      <c r="C98" s="142">
        <v>2648</v>
      </c>
      <c r="D98" s="167" t="s">
        <v>951</v>
      </c>
      <c r="E98" s="21"/>
      <c r="F98" s="149">
        <f t="shared" si="6"/>
        <v>6.046987467572801E-3</v>
      </c>
      <c r="G98" s="149" t="str">
        <f t="shared" si="7"/>
        <v/>
      </c>
      <c r="H98" s="23"/>
      <c r="L98" s="23"/>
      <c r="M98" s="23"/>
    </row>
    <row r="99" spans="1:14" x14ac:dyDescent="0.3">
      <c r="A99" s="25" t="s">
        <v>146</v>
      </c>
      <c r="B99" s="134" t="s">
        <v>1308</v>
      </c>
      <c r="C99" s="142">
        <v>197877</v>
      </c>
      <c r="D99" s="167" t="s">
        <v>951</v>
      </c>
      <c r="E99" s="21"/>
      <c r="F99" s="149">
        <f t="shared" si="6"/>
        <v>0.45187301326318097</v>
      </c>
      <c r="G99" s="149" t="str">
        <f t="shared" si="7"/>
        <v/>
      </c>
      <c r="H99" s="23"/>
      <c r="L99" s="23"/>
      <c r="M99" s="23"/>
    </row>
    <row r="100" spans="1:14" x14ac:dyDescent="0.3">
      <c r="A100" s="25" t="s">
        <v>147</v>
      </c>
      <c r="B100" s="58" t="s">
        <v>99</v>
      </c>
      <c r="C100" s="143">
        <f>SUM(C93:C99)</f>
        <v>437904</v>
      </c>
      <c r="D100" s="143">
        <f>SUM(D93:D99)</f>
        <v>0</v>
      </c>
      <c r="E100" s="42"/>
      <c r="F100" s="150">
        <f>SUM(F93:F99)</f>
        <v>1</v>
      </c>
      <c r="G100" s="150">
        <f>SUM(G93:G99)</f>
        <v>0</v>
      </c>
      <c r="H100" s="23"/>
      <c r="L100" s="23"/>
      <c r="M100" s="23"/>
    </row>
    <row r="101" spans="1:14" outlineLevel="1" x14ac:dyDescent="0.3">
      <c r="A101" s="25" t="s">
        <v>148</v>
      </c>
      <c r="B101" s="59" t="s">
        <v>121</v>
      </c>
      <c r="C101" s="143"/>
      <c r="D101" s="143"/>
      <c r="E101" s="42"/>
      <c r="F101" s="149">
        <f t="shared" ref="F101:F105" si="8">IF($C$100=0,"",IF(C101="[for completion]","",C101/$C$100))</f>
        <v>0</v>
      </c>
      <c r="G101" s="149" t="str">
        <f t="shared" ref="G101:G105" si="9">IF($D$100=0,"",IF(D101="[for completion]","",D101/$D$100))</f>
        <v/>
      </c>
      <c r="H101" s="23"/>
      <c r="L101" s="23"/>
      <c r="M101" s="23"/>
    </row>
    <row r="102" spans="1:14" outlineLevel="1" x14ac:dyDescent="0.3">
      <c r="A102" s="25" t="s">
        <v>149</v>
      </c>
      <c r="B102" s="59" t="s">
        <v>123</v>
      </c>
      <c r="C102" s="143"/>
      <c r="D102" s="143"/>
      <c r="E102" s="42"/>
      <c r="F102" s="149">
        <f t="shared" si="8"/>
        <v>0</v>
      </c>
      <c r="G102" s="149" t="str">
        <f t="shared" si="9"/>
        <v/>
      </c>
      <c r="H102" s="23"/>
      <c r="L102" s="23"/>
      <c r="M102" s="23"/>
    </row>
    <row r="103" spans="1:14" outlineLevel="1" x14ac:dyDescent="0.3">
      <c r="A103" s="25" t="s">
        <v>150</v>
      </c>
      <c r="B103" s="59" t="s">
        <v>125</v>
      </c>
      <c r="C103" s="143"/>
      <c r="D103" s="143"/>
      <c r="E103" s="42"/>
      <c r="F103" s="149">
        <f t="shared" si="8"/>
        <v>0</v>
      </c>
      <c r="G103" s="149" t="str">
        <f t="shared" si="9"/>
        <v/>
      </c>
      <c r="H103" s="23"/>
      <c r="L103" s="23"/>
      <c r="M103" s="23"/>
    </row>
    <row r="104" spans="1:14" outlineLevel="1" x14ac:dyDescent="0.3">
      <c r="A104" s="25" t="s">
        <v>151</v>
      </c>
      <c r="B104" s="59" t="s">
        <v>127</v>
      </c>
      <c r="C104" s="143"/>
      <c r="D104" s="143"/>
      <c r="E104" s="42"/>
      <c r="F104" s="149">
        <f t="shared" si="8"/>
        <v>0</v>
      </c>
      <c r="G104" s="149" t="str">
        <f t="shared" si="9"/>
        <v/>
      </c>
      <c r="H104" s="23"/>
      <c r="L104" s="23"/>
      <c r="M104" s="23"/>
    </row>
    <row r="105" spans="1:14" outlineLevel="1" x14ac:dyDescent="0.3">
      <c r="A105" s="25" t="s">
        <v>152</v>
      </c>
      <c r="B105" s="59" t="s">
        <v>129</v>
      </c>
      <c r="C105" s="143"/>
      <c r="D105" s="143"/>
      <c r="E105" s="42"/>
      <c r="F105" s="149">
        <f t="shared" si="8"/>
        <v>0</v>
      </c>
      <c r="G105" s="149" t="str">
        <f t="shared" si="9"/>
        <v/>
      </c>
      <c r="H105" s="23"/>
      <c r="L105" s="23"/>
      <c r="M105" s="23"/>
    </row>
    <row r="106" spans="1:14" outlineLevel="1" x14ac:dyDescent="0.3">
      <c r="A106" s="25" t="s">
        <v>153</v>
      </c>
      <c r="B106" s="59"/>
      <c r="C106" s="49"/>
      <c r="D106" s="49"/>
      <c r="E106" s="42"/>
      <c r="F106" s="50"/>
      <c r="G106" s="50"/>
      <c r="H106" s="23"/>
      <c r="L106" s="23"/>
      <c r="M106" s="23"/>
    </row>
    <row r="107" spans="1:14" outlineLevel="1" x14ac:dyDescent="0.3">
      <c r="A107" s="25" t="s">
        <v>154</v>
      </c>
      <c r="B107" s="59"/>
      <c r="C107" s="49"/>
      <c r="D107" s="49"/>
      <c r="E107" s="42"/>
      <c r="F107" s="50"/>
      <c r="G107" s="50"/>
      <c r="H107" s="23"/>
      <c r="L107" s="23"/>
      <c r="M107" s="23"/>
    </row>
    <row r="108" spans="1:14" outlineLevel="1" x14ac:dyDescent="0.3">
      <c r="A108" s="25" t="s">
        <v>155</v>
      </c>
      <c r="B108" s="58"/>
      <c r="C108" s="49"/>
      <c r="D108" s="49"/>
      <c r="E108" s="42"/>
      <c r="F108" s="50"/>
      <c r="G108" s="50"/>
      <c r="H108" s="23"/>
      <c r="L108" s="23"/>
      <c r="M108" s="23"/>
    </row>
    <row r="109" spans="1:14" outlineLevel="1" x14ac:dyDescent="0.3">
      <c r="A109" s="25" t="s">
        <v>156</v>
      </c>
      <c r="B109" s="59"/>
      <c r="C109" s="49"/>
      <c r="D109" s="49"/>
      <c r="E109" s="42"/>
      <c r="F109" s="50"/>
      <c r="G109" s="50"/>
      <c r="H109" s="23"/>
      <c r="L109" s="23"/>
      <c r="M109" s="23"/>
    </row>
    <row r="110" spans="1:14" outlineLevel="1" x14ac:dyDescent="0.3">
      <c r="A110" s="25" t="s">
        <v>157</v>
      </c>
      <c r="B110" s="59"/>
      <c r="C110" s="49"/>
      <c r="D110" s="49"/>
      <c r="E110" s="42"/>
      <c r="F110" s="50"/>
      <c r="G110" s="50"/>
      <c r="H110" s="23"/>
      <c r="L110" s="23"/>
      <c r="M110" s="23"/>
    </row>
    <row r="111" spans="1:14" ht="15" customHeight="1" x14ac:dyDescent="0.3">
      <c r="A111" s="44"/>
      <c r="B111" s="148" t="s">
        <v>1326</v>
      </c>
      <c r="C111" s="47" t="s">
        <v>158</v>
      </c>
      <c r="D111" s="47" t="s">
        <v>159</v>
      </c>
      <c r="E111" s="46"/>
      <c r="F111" s="47" t="s">
        <v>160</v>
      </c>
      <c r="G111" s="47" t="s">
        <v>161</v>
      </c>
      <c r="H111" s="23"/>
      <c r="L111" s="23"/>
      <c r="M111" s="23"/>
    </row>
    <row r="112" spans="1:14" s="60" customFormat="1" x14ac:dyDescent="0.3">
      <c r="A112" s="25" t="s">
        <v>162</v>
      </c>
      <c r="B112" s="42" t="s">
        <v>163</v>
      </c>
      <c r="C112" s="142">
        <v>7171</v>
      </c>
      <c r="D112" s="167" t="s">
        <v>951</v>
      </c>
      <c r="E112" s="50"/>
      <c r="F112" s="149">
        <f>IF($C$129=0,"",IF(C112="[for completion]","",IF(C112="","",C112/$C$129)))</f>
        <v>1.5127926012185038E-2</v>
      </c>
      <c r="G112" s="149" t="str">
        <f>IF($D$129=0,"",IF(D112="[for completion]","",IF(D112="","",D112/$D$129)))</f>
        <v/>
      </c>
      <c r="I112" s="25"/>
      <c r="J112" s="25"/>
      <c r="K112" s="25"/>
      <c r="L112" s="23" t="s">
        <v>1311</v>
      </c>
      <c r="M112" s="23"/>
      <c r="N112" s="23"/>
    </row>
    <row r="113" spans="1:14" s="60" customFormat="1" x14ac:dyDescent="0.3">
      <c r="A113" s="25" t="s">
        <v>164</v>
      </c>
      <c r="B113" s="42" t="s">
        <v>1312</v>
      </c>
      <c r="C113" s="167"/>
      <c r="D113" s="167" t="s">
        <v>951</v>
      </c>
      <c r="E113" s="50"/>
      <c r="F113" s="149" t="str">
        <f t="shared" ref="F113:F128" si="10">IF($C$129=0,"",IF(C113="[for completion]","",IF(C113="","",C113/$C$129)))</f>
        <v/>
      </c>
      <c r="G113" s="149" t="str">
        <f t="shared" ref="G113:G128" si="11">IF($D$129=0,"",IF(D113="[for completion]","",IF(D113="","",D113/$D$129)))</f>
        <v/>
      </c>
      <c r="I113" s="25"/>
      <c r="J113" s="25"/>
      <c r="K113" s="25"/>
      <c r="L113" s="42" t="s">
        <v>1312</v>
      </c>
      <c r="M113" s="23"/>
      <c r="N113" s="23"/>
    </row>
    <row r="114" spans="1:14" s="60" customFormat="1" x14ac:dyDescent="0.3">
      <c r="A114" s="25" t="s">
        <v>165</v>
      </c>
      <c r="B114" s="42" t="s">
        <v>172</v>
      </c>
      <c r="C114" s="167"/>
      <c r="D114" s="167" t="s">
        <v>951</v>
      </c>
      <c r="E114" s="50"/>
      <c r="F114" s="149" t="str">
        <f t="shared" si="10"/>
        <v/>
      </c>
      <c r="G114" s="149" t="str">
        <f t="shared" si="11"/>
        <v/>
      </c>
      <c r="I114" s="25"/>
      <c r="J114" s="25"/>
      <c r="K114" s="25"/>
      <c r="L114" s="42" t="s">
        <v>172</v>
      </c>
      <c r="M114" s="23"/>
      <c r="N114" s="23"/>
    </row>
    <row r="115" spans="1:14" s="60" customFormat="1" x14ac:dyDescent="0.3">
      <c r="A115" s="25" t="s">
        <v>166</v>
      </c>
      <c r="B115" s="42" t="s">
        <v>1313</v>
      </c>
      <c r="C115" s="167"/>
      <c r="D115" s="167" t="s">
        <v>951</v>
      </c>
      <c r="E115" s="50"/>
      <c r="F115" s="149" t="str">
        <f t="shared" si="10"/>
        <v/>
      </c>
      <c r="G115" s="149" t="str">
        <f t="shared" si="11"/>
        <v/>
      </c>
      <c r="I115" s="25"/>
      <c r="J115" s="25"/>
      <c r="K115" s="25"/>
      <c r="L115" s="42" t="s">
        <v>1313</v>
      </c>
      <c r="M115" s="23"/>
      <c r="N115" s="23"/>
    </row>
    <row r="116" spans="1:14" s="60" customFormat="1" x14ac:dyDescent="0.3">
      <c r="A116" s="25" t="s">
        <v>168</v>
      </c>
      <c r="B116" s="42" t="s">
        <v>1314</v>
      </c>
      <c r="C116" s="167"/>
      <c r="D116" s="167" t="s">
        <v>951</v>
      </c>
      <c r="E116" s="50"/>
      <c r="F116" s="149" t="str">
        <f t="shared" si="10"/>
        <v/>
      </c>
      <c r="G116" s="149" t="str">
        <f t="shared" si="11"/>
        <v/>
      </c>
      <c r="I116" s="25"/>
      <c r="J116" s="25"/>
      <c r="K116" s="25"/>
      <c r="L116" s="42" t="s">
        <v>1314</v>
      </c>
      <c r="M116" s="23"/>
      <c r="N116" s="23"/>
    </row>
    <row r="117" spans="1:14" s="60" customFormat="1" x14ac:dyDescent="0.3">
      <c r="A117" s="25" t="s">
        <v>169</v>
      </c>
      <c r="B117" s="42" t="s">
        <v>174</v>
      </c>
      <c r="C117" s="167"/>
      <c r="D117" s="167" t="s">
        <v>951</v>
      </c>
      <c r="E117" s="42"/>
      <c r="F117" s="149" t="str">
        <f t="shared" si="10"/>
        <v/>
      </c>
      <c r="G117" s="149" t="str">
        <f t="shared" si="11"/>
        <v/>
      </c>
      <c r="I117" s="25"/>
      <c r="J117" s="25"/>
      <c r="K117" s="25"/>
      <c r="L117" s="42" t="s">
        <v>174</v>
      </c>
      <c r="M117" s="23"/>
      <c r="N117" s="23"/>
    </row>
    <row r="118" spans="1:14" x14ac:dyDescent="0.3">
      <c r="A118" s="25" t="s">
        <v>170</v>
      </c>
      <c r="B118" s="42" t="s">
        <v>176</v>
      </c>
      <c r="C118" s="142">
        <v>466853</v>
      </c>
      <c r="D118" s="167" t="s">
        <v>951</v>
      </c>
      <c r="E118" s="42"/>
      <c r="F118" s="149">
        <f t="shared" si="10"/>
        <v>0.98487207398781496</v>
      </c>
      <c r="G118" s="149" t="str">
        <f t="shared" si="11"/>
        <v/>
      </c>
      <c r="L118" s="42" t="s">
        <v>176</v>
      </c>
      <c r="M118" s="23"/>
    </row>
    <row r="119" spans="1:14" x14ac:dyDescent="0.3">
      <c r="A119" s="25" t="s">
        <v>171</v>
      </c>
      <c r="B119" s="42" t="s">
        <v>1315</v>
      </c>
      <c r="C119" s="167"/>
      <c r="D119" s="167" t="s">
        <v>951</v>
      </c>
      <c r="E119" s="42"/>
      <c r="F119" s="149" t="str">
        <f t="shared" si="10"/>
        <v/>
      </c>
      <c r="G119" s="149" t="str">
        <f t="shared" si="11"/>
        <v/>
      </c>
      <c r="L119" s="42" t="s">
        <v>1315</v>
      </c>
      <c r="M119" s="23"/>
    </row>
    <row r="120" spans="1:14" x14ac:dyDescent="0.3">
      <c r="A120" s="25" t="s">
        <v>173</v>
      </c>
      <c r="B120" s="42" t="s">
        <v>178</v>
      </c>
      <c r="C120" s="167"/>
      <c r="D120" s="167" t="s">
        <v>951</v>
      </c>
      <c r="E120" s="42"/>
      <c r="F120" s="149" t="str">
        <f t="shared" si="10"/>
        <v/>
      </c>
      <c r="G120" s="149" t="str">
        <f t="shared" si="11"/>
        <v/>
      </c>
      <c r="L120" s="42" t="s">
        <v>178</v>
      </c>
      <c r="M120" s="23"/>
    </row>
    <row r="121" spans="1:14" x14ac:dyDescent="0.3">
      <c r="A121" s="25" t="s">
        <v>175</v>
      </c>
      <c r="B121" s="42" t="s">
        <v>1322</v>
      </c>
      <c r="C121" s="167"/>
      <c r="D121" s="167" t="s">
        <v>951</v>
      </c>
      <c r="E121" s="42"/>
      <c r="F121" s="149" t="str">
        <f t="shared" ref="F121" si="12">IF($C$129=0,"",IF(C121="[for completion]","",IF(C121="","",C121/$C$129)))</f>
        <v/>
      </c>
      <c r="G121" s="149" t="str">
        <f t="shared" ref="G121" si="13">IF($D$129=0,"",IF(D121="[for completion]","",IF(D121="","",D121/$D$129)))</f>
        <v/>
      </c>
      <c r="L121" s="42"/>
      <c r="M121" s="23"/>
    </row>
    <row r="122" spans="1:14" x14ac:dyDescent="0.3">
      <c r="A122" s="25" t="s">
        <v>177</v>
      </c>
      <c r="B122" s="42" t="s">
        <v>180</v>
      </c>
      <c r="C122" s="167"/>
      <c r="D122" s="167" t="s">
        <v>951</v>
      </c>
      <c r="E122" s="42"/>
      <c r="F122" s="149" t="str">
        <f t="shared" si="10"/>
        <v/>
      </c>
      <c r="G122" s="149" t="str">
        <f t="shared" si="11"/>
        <v/>
      </c>
      <c r="L122" s="42" t="s">
        <v>180</v>
      </c>
      <c r="M122" s="23"/>
    </row>
    <row r="123" spans="1:14" x14ac:dyDescent="0.3">
      <c r="A123" s="25" t="s">
        <v>179</v>
      </c>
      <c r="B123" s="42" t="s">
        <v>167</v>
      </c>
      <c r="C123" s="167"/>
      <c r="D123" s="167" t="s">
        <v>951</v>
      </c>
      <c r="E123" s="42"/>
      <c r="F123" s="149" t="str">
        <f t="shared" si="10"/>
        <v/>
      </c>
      <c r="G123" s="149" t="str">
        <f t="shared" si="11"/>
        <v/>
      </c>
      <c r="L123" s="42" t="s">
        <v>167</v>
      </c>
      <c r="M123" s="23"/>
    </row>
    <row r="124" spans="1:14" x14ac:dyDescent="0.3">
      <c r="A124" s="25" t="s">
        <v>181</v>
      </c>
      <c r="B124" s="134" t="s">
        <v>1317</v>
      </c>
      <c r="C124" s="167"/>
      <c r="D124" s="167" t="s">
        <v>951</v>
      </c>
      <c r="E124" s="42"/>
      <c r="F124" s="149" t="str">
        <f t="shared" si="10"/>
        <v/>
      </c>
      <c r="G124" s="149" t="str">
        <f t="shared" si="11"/>
        <v/>
      </c>
      <c r="L124" s="134" t="s">
        <v>1317</v>
      </c>
      <c r="M124" s="23"/>
    </row>
    <row r="125" spans="1:14" x14ac:dyDescent="0.3">
      <c r="A125" s="25" t="s">
        <v>183</v>
      </c>
      <c r="B125" s="42" t="s">
        <v>182</v>
      </c>
      <c r="C125" s="167"/>
      <c r="D125" s="167" t="s">
        <v>951</v>
      </c>
      <c r="E125" s="42"/>
      <c r="F125" s="149" t="str">
        <f t="shared" si="10"/>
        <v/>
      </c>
      <c r="G125" s="149" t="str">
        <f t="shared" si="11"/>
        <v/>
      </c>
      <c r="L125" s="42" t="s">
        <v>182</v>
      </c>
      <c r="M125" s="23"/>
    </row>
    <row r="126" spans="1:14" x14ac:dyDescent="0.3">
      <c r="A126" s="25" t="s">
        <v>185</v>
      </c>
      <c r="B126" s="42" t="s">
        <v>184</v>
      </c>
      <c r="C126" s="167"/>
      <c r="D126" s="167" t="s">
        <v>951</v>
      </c>
      <c r="E126" s="42"/>
      <c r="F126" s="149" t="str">
        <f t="shared" si="10"/>
        <v/>
      </c>
      <c r="G126" s="149" t="str">
        <f t="shared" si="11"/>
        <v/>
      </c>
      <c r="H126" s="54"/>
      <c r="L126" s="42" t="s">
        <v>184</v>
      </c>
      <c r="M126" s="23"/>
    </row>
    <row r="127" spans="1:14" x14ac:dyDescent="0.3">
      <c r="A127" s="25" t="s">
        <v>186</v>
      </c>
      <c r="B127" s="42" t="s">
        <v>1316</v>
      </c>
      <c r="C127" s="167"/>
      <c r="D127" s="167" t="s">
        <v>951</v>
      </c>
      <c r="E127" s="42"/>
      <c r="F127" s="149" t="str">
        <f t="shared" ref="F127" si="14">IF($C$129=0,"",IF(C127="[for completion]","",IF(C127="","",C127/$C$129)))</f>
        <v/>
      </c>
      <c r="G127" s="149" t="str">
        <f t="shared" ref="G127" si="15">IF($D$129=0,"",IF(D127="[for completion]","",IF(D127="","",D127/$D$129)))</f>
        <v/>
      </c>
      <c r="H127" s="23"/>
      <c r="L127" s="42" t="s">
        <v>1316</v>
      </c>
      <c r="M127" s="23"/>
    </row>
    <row r="128" spans="1:14" x14ac:dyDescent="0.3">
      <c r="A128" s="25" t="s">
        <v>1318</v>
      </c>
      <c r="B128" s="42" t="s">
        <v>97</v>
      </c>
      <c r="C128" s="167"/>
      <c r="D128" s="167" t="s">
        <v>951</v>
      </c>
      <c r="E128" s="42"/>
      <c r="F128" s="149" t="str">
        <f t="shared" si="10"/>
        <v/>
      </c>
      <c r="G128" s="149" t="str">
        <f t="shared" si="11"/>
        <v/>
      </c>
      <c r="H128" s="23"/>
      <c r="L128" s="23"/>
      <c r="M128" s="23"/>
    </row>
    <row r="129" spans="1:14" x14ac:dyDescent="0.3">
      <c r="A129" s="25" t="s">
        <v>1321</v>
      </c>
      <c r="B129" s="58" t="s">
        <v>99</v>
      </c>
      <c r="C129" s="142">
        <f>SUM(C112:C128)</f>
        <v>474024</v>
      </c>
      <c r="D129" s="142">
        <f>SUM(D112:D128)</f>
        <v>0</v>
      </c>
      <c r="E129" s="42"/>
      <c r="F129" s="138">
        <f>SUM(F112:F128)</f>
        <v>1</v>
      </c>
      <c r="G129" s="138">
        <f>SUM(G112:G128)</f>
        <v>0</v>
      </c>
      <c r="H129" s="23"/>
      <c r="L129" s="23"/>
      <c r="M129" s="23"/>
    </row>
    <row r="130" spans="1:14" outlineLevel="1" x14ac:dyDescent="0.3">
      <c r="A130" s="25" t="s">
        <v>187</v>
      </c>
      <c r="B130" s="53"/>
      <c r="C130" s="142"/>
      <c r="D130" s="142"/>
      <c r="E130" s="42"/>
      <c r="F130" s="149" t="str">
        <f>IF($C$129=0,"",IF(C130="[for completion]","",IF(C130="","",C130/$C$129)))</f>
        <v/>
      </c>
      <c r="G130" s="149" t="str">
        <f>IF($D$129=0,"",IF(D130="[for completion]","",IF(D130="","",D130/$D$129)))</f>
        <v/>
      </c>
      <c r="H130" s="23"/>
      <c r="L130" s="23"/>
      <c r="M130" s="23"/>
    </row>
    <row r="131" spans="1:14" outlineLevel="1" x14ac:dyDescent="0.3">
      <c r="A131" s="25" t="s">
        <v>188</v>
      </c>
      <c r="B131" s="53"/>
      <c r="C131" s="142"/>
      <c r="D131" s="142"/>
      <c r="E131" s="42"/>
      <c r="F131" s="149">
        <f t="shared" ref="F131:F136" si="16">IF($C$129=0,"",IF(C131="[for completion]","",C131/$C$129))</f>
        <v>0</v>
      </c>
      <c r="G131" s="149" t="str">
        <f t="shared" ref="G131:G136" si="17">IF($D$129=0,"",IF(D131="[for completion]","",D131/$D$129))</f>
        <v/>
      </c>
      <c r="H131" s="23"/>
      <c r="L131" s="23"/>
      <c r="M131" s="23"/>
    </row>
    <row r="132" spans="1:14" outlineLevel="1" x14ac:dyDescent="0.3">
      <c r="A132" s="25" t="s">
        <v>189</v>
      </c>
      <c r="B132" s="53"/>
      <c r="C132" s="142"/>
      <c r="D132" s="142"/>
      <c r="E132" s="42"/>
      <c r="F132" s="149">
        <f t="shared" si="16"/>
        <v>0</v>
      </c>
      <c r="G132" s="149" t="str">
        <f t="shared" si="17"/>
        <v/>
      </c>
      <c r="H132" s="23"/>
      <c r="L132" s="23"/>
      <c r="M132" s="23"/>
    </row>
    <row r="133" spans="1:14" outlineLevel="1" x14ac:dyDescent="0.3">
      <c r="A133" s="25" t="s">
        <v>190</v>
      </c>
      <c r="B133" s="53"/>
      <c r="C133" s="142"/>
      <c r="D133" s="142"/>
      <c r="E133" s="42"/>
      <c r="F133" s="149">
        <f t="shared" si="16"/>
        <v>0</v>
      </c>
      <c r="G133" s="149" t="str">
        <f t="shared" si="17"/>
        <v/>
      </c>
      <c r="H133" s="23"/>
      <c r="L133" s="23"/>
      <c r="M133" s="23"/>
    </row>
    <row r="134" spans="1:14" outlineLevel="1" x14ac:dyDescent="0.3">
      <c r="A134" s="25" t="s">
        <v>191</v>
      </c>
      <c r="B134" s="53"/>
      <c r="C134" s="142"/>
      <c r="D134" s="142"/>
      <c r="E134" s="42"/>
      <c r="F134" s="149">
        <f t="shared" si="16"/>
        <v>0</v>
      </c>
      <c r="G134" s="149" t="str">
        <f t="shared" si="17"/>
        <v/>
      </c>
      <c r="H134" s="23"/>
      <c r="L134" s="23"/>
      <c r="M134" s="23"/>
    </row>
    <row r="135" spans="1:14" outlineLevel="1" x14ac:dyDescent="0.3">
      <c r="A135" s="25" t="s">
        <v>192</v>
      </c>
      <c r="B135" s="53"/>
      <c r="C135" s="142"/>
      <c r="D135" s="142"/>
      <c r="E135" s="42"/>
      <c r="F135" s="149">
        <f t="shared" si="16"/>
        <v>0</v>
      </c>
      <c r="G135" s="149" t="str">
        <f t="shared" si="17"/>
        <v/>
      </c>
      <c r="H135" s="23"/>
      <c r="L135" s="23"/>
      <c r="M135" s="23"/>
    </row>
    <row r="136" spans="1:14" outlineLevel="1" x14ac:dyDescent="0.3">
      <c r="A136" s="25" t="s">
        <v>193</v>
      </c>
      <c r="B136" s="53"/>
      <c r="C136" s="142"/>
      <c r="D136" s="142"/>
      <c r="E136" s="42"/>
      <c r="F136" s="149">
        <f t="shared" si="16"/>
        <v>0</v>
      </c>
      <c r="G136" s="149" t="str">
        <f t="shared" si="17"/>
        <v/>
      </c>
      <c r="H136" s="23"/>
      <c r="L136" s="23"/>
      <c r="M136" s="23"/>
    </row>
    <row r="137" spans="1:14" ht="15" customHeight="1" x14ac:dyDescent="0.3">
      <c r="A137" s="44"/>
      <c r="B137" s="45" t="s">
        <v>194</v>
      </c>
      <c r="C137" s="47" t="s">
        <v>158</v>
      </c>
      <c r="D137" s="47" t="s">
        <v>159</v>
      </c>
      <c r="E137" s="46"/>
      <c r="F137" s="47" t="s">
        <v>160</v>
      </c>
      <c r="G137" s="47" t="s">
        <v>161</v>
      </c>
      <c r="H137" s="23"/>
      <c r="L137" s="23"/>
      <c r="M137" s="23"/>
    </row>
    <row r="138" spans="1:14" s="60" customFormat="1" x14ac:dyDescent="0.3">
      <c r="A138" s="25" t="s">
        <v>195</v>
      </c>
      <c r="B138" s="42" t="s">
        <v>163</v>
      </c>
      <c r="C138" s="142">
        <v>7692</v>
      </c>
      <c r="D138" s="142" t="s">
        <v>951</v>
      </c>
      <c r="E138" s="50"/>
      <c r="F138" s="149">
        <f>IF($C$155=0,"",IF(C138="[for completion]","",IF(C138="","",C138/$C$155)))</f>
        <v>1.7565493806861777E-2</v>
      </c>
      <c r="G138" s="149" t="str">
        <f>IF($D$155=0,"",IF(D138="[for completion]","",IF(D138="","",D138/$D$155)))</f>
        <v/>
      </c>
      <c r="H138" s="23"/>
      <c r="I138" s="25"/>
      <c r="J138" s="25"/>
      <c r="K138" s="25"/>
      <c r="L138" s="23"/>
      <c r="M138" s="23"/>
      <c r="N138" s="23"/>
    </row>
    <row r="139" spans="1:14" s="60" customFormat="1" x14ac:dyDescent="0.3">
      <c r="A139" s="25" t="s">
        <v>196</v>
      </c>
      <c r="B139" s="42" t="s">
        <v>1312</v>
      </c>
      <c r="C139" s="158"/>
      <c r="D139" s="158" t="s">
        <v>951</v>
      </c>
      <c r="E139" s="50"/>
      <c r="F139" s="149" t="str">
        <f t="shared" ref="F139:F146" si="18">IF($C$155=0,"",IF(C139="[for completion]","",IF(C139="","",C139/$C$155)))</f>
        <v/>
      </c>
      <c r="G139" s="149" t="str">
        <f t="shared" ref="G139:G146" si="19">IF($D$155=0,"",IF(D139="[for completion]","",IF(D139="","",D139/$D$155)))</f>
        <v/>
      </c>
      <c r="H139" s="23"/>
      <c r="I139" s="25"/>
      <c r="J139" s="25"/>
      <c r="K139" s="25"/>
      <c r="L139" s="23"/>
      <c r="M139" s="23"/>
      <c r="N139" s="23"/>
    </row>
    <row r="140" spans="1:14" s="60" customFormat="1" x14ac:dyDescent="0.3">
      <c r="A140" s="25" t="s">
        <v>197</v>
      </c>
      <c r="B140" s="42" t="s">
        <v>172</v>
      </c>
      <c r="C140" s="158"/>
      <c r="D140" s="158" t="s">
        <v>951</v>
      </c>
      <c r="E140" s="50"/>
      <c r="F140" s="149" t="str">
        <f t="shared" si="18"/>
        <v/>
      </c>
      <c r="G140" s="149" t="str">
        <f t="shared" si="19"/>
        <v/>
      </c>
      <c r="H140" s="23"/>
      <c r="I140" s="25"/>
      <c r="J140" s="25"/>
      <c r="K140" s="25"/>
      <c r="L140" s="23"/>
      <c r="M140" s="23"/>
      <c r="N140" s="23"/>
    </row>
    <row r="141" spans="1:14" s="60" customFormat="1" x14ac:dyDescent="0.3">
      <c r="A141" s="25" t="s">
        <v>198</v>
      </c>
      <c r="B141" s="42" t="s">
        <v>1313</v>
      </c>
      <c r="C141" s="158"/>
      <c r="D141" s="158" t="s">
        <v>951</v>
      </c>
      <c r="E141" s="50"/>
      <c r="F141" s="149" t="str">
        <f t="shared" si="18"/>
        <v/>
      </c>
      <c r="G141" s="149" t="str">
        <f t="shared" si="19"/>
        <v/>
      </c>
      <c r="H141" s="23"/>
      <c r="I141" s="25"/>
      <c r="J141" s="25"/>
      <c r="K141" s="25"/>
      <c r="L141" s="23"/>
      <c r="M141" s="23"/>
      <c r="N141" s="23"/>
    </row>
    <row r="142" spans="1:14" s="60" customFormat="1" x14ac:dyDescent="0.3">
      <c r="A142" s="25" t="s">
        <v>199</v>
      </c>
      <c r="B142" s="42" t="s">
        <v>1314</v>
      </c>
      <c r="C142" s="158"/>
      <c r="D142" s="158" t="s">
        <v>951</v>
      </c>
      <c r="E142" s="50"/>
      <c r="F142" s="149" t="str">
        <f t="shared" si="18"/>
        <v/>
      </c>
      <c r="G142" s="149" t="str">
        <f t="shared" si="19"/>
        <v/>
      </c>
      <c r="H142" s="23"/>
      <c r="I142" s="25"/>
      <c r="J142" s="25"/>
      <c r="K142" s="25"/>
      <c r="L142" s="23"/>
      <c r="M142" s="23"/>
      <c r="N142" s="23"/>
    </row>
    <row r="143" spans="1:14" s="60" customFormat="1" x14ac:dyDescent="0.3">
      <c r="A143" s="25" t="s">
        <v>200</v>
      </c>
      <c r="B143" s="42" t="s">
        <v>174</v>
      </c>
      <c r="C143" s="158"/>
      <c r="D143" s="158" t="s">
        <v>951</v>
      </c>
      <c r="E143" s="42"/>
      <c r="F143" s="149" t="str">
        <f t="shared" si="18"/>
        <v/>
      </c>
      <c r="G143" s="149" t="str">
        <f t="shared" si="19"/>
        <v/>
      </c>
      <c r="H143" s="23"/>
      <c r="I143" s="25"/>
      <c r="J143" s="25"/>
      <c r="K143" s="25"/>
      <c r="L143" s="23"/>
      <c r="M143" s="23"/>
      <c r="N143" s="23"/>
    </row>
    <row r="144" spans="1:14" x14ac:dyDescent="0.3">
      <c r="A144" s="25" t="s">
        <v>201</v>
      </c>
      <c r="B144" s="42" t="s">
        <v>176</v>
      </c>
      <c r="C144" s="142">
        <v>430212</v>
      </c>
      <c r="D144" s="158" t="s">
        <v>951</v>
      </c>
      <c r="E144" s="42"/>
      <c r="F144" s="149">
        <f t="shared" si="18"/>
        <v>0.98243450619313821</v>
      </c>
      <c r="G144" s="149" t="str">
        <f t="shared" si="19"/>
        <v/>
      </c>
      <c r="H144" s="23"/>
      <c r="L144" s="23"/>
      <c r="M144" s="23"/>
    </row>
    <row r="145" spans="1:14" x14ac:dyDescent="0.3">
      <c r="A145" s="25" t="s">
        <v>202</v>
      </c>
      <c r="B145" s="42" t="s">
        <v>1315</v>
      </c>
      <c r="C145" s="158"/>
      <c r="D145" s="158" t="s">
        <v>951</v>
      </c>
      <c r="E145" s="42"/>
      <c r="F145" s="149" t="str">
        <f t="shared" si="18"/>
        <v/>
      </c>
      <c r="G145" s="149" t="str">
        <f t="shared" si="19"/>
        <v/>
      </c>
      <c r="H145" s="23"/>
      <c r="L145" s="23"/>
      <c r="M145" s="23"/>
      <c r="N145" s="54"/>
    </row>
    <row r="146" spans="1:14" x14ac:dyDescent="0.3">
      <c r="A146" s="25" t="s">
        <v>203</v>
      </c>
      <c r="B146" s="42" t="s">
        <v>178</v>
      </c>
      <c r="C146" s="158"/>
      <c r="D146" s="158" t="s">
        <v>951</v>
      </c>
      <c r="E146" s="42"/>
      <c r="F146" s="149" t="str">
        <f t="shared" si="18"/>
        <v/>
      </c>
      <c r="G146" s="149" t="str">
        <f t="shared" si="19"/>
        <v/>
      </c>
      <c r="H146" s="23"/>
      <c r="L146" s="23"/>
      <c r="M146" s="23"/>
      <c r="N146" s="54"/>
    </row>
    <row r="147" spans="1:14" x14ac:dyDescent="0.3">
      <c r="A147" s="25" t="s">
        <v>204</v>
      </c>
      <c r="B147" s="42" t="s">
        <v>1322</v>
      </c>
      <c r="C147" s="158"/>
      <c r="D147" s="158" t="s">
        <v>951</v>
      </c>
      <c r="E147" s="42"/>
      <c r="F147" s="149" t="str">
        <f t="shared" ref="F147" si="20">IF($C$155=0,"",IF(C147="[for completion]","",IF(C147="","",C147/$C$155)))</f>
        <v/>
      </c>
      <c r="G147" s="149" t="str">
        <f t="shared" ref="G147" si="21">IF($D$155=0,"",IF(D147="[for completion]","",IF(D147="","",D147/$D$155)))</f>
        <v/>
      </c>
      <c r="H147" s="23"/>
      <c r="L147" s="23"/>
      <c r="M147" s="23"/>
      <c r="N147" s="54"/>
    </row>
    <row r="148" spans="1:14" x14ac:dyDescent="0.3">
      <c r="A148" s="25" t="s">
        <v>205</v>
      </c>
      <c r="B148" s="42" t="s">
        <v>180</v>
      </c>
      <c r="C148" s="158"/>
      <c r="D148" s="158" t="s">
        <v>951</v>
      </c>
      <c r="E148" s="42"/>
      <c r="F148" s="149" t="str">
        <f t="shared" ref="F148:F154" si="22">IF($C$155=0,"",IF(C148="[for completion]","",IF(C148="","",C148/$C$155)))</f>
        <v/>
      </c>
      <c r="G148" s="149" t="str">
        <f t="shared" ref="G148:G154" si="23">IF($D$155=0,"",IF(D148="[for completion]","",IF(D148="","",D148/$D$155)))</f>
        <v/>
      </c>
      <c r="H148" s="23"/>
      <c r="L148" s="23"/>
      <c r="M148" s="23"/>
      <c r="N148" s="54"/>
    </row>
    <row r="149" spans="1:14" x14ac:dyDescent="0.3">
      <c r="A149" s="25" t="s">
        <v>206</v>
      </c>
      <c r="B149" s="42" t="s">
        <v>167</v>
      </c>
      <c r="C149" s="158"/>
      <c r="D149" s="158" t="s">
        <v>951</v>
      </c>
      <c r="E149" s="42"/>
      <c r="F149" s="149" t="str">
        <f t="shared" si="22"/>
        <v/>
      </c>
      <c r="G149" s="149" t="str">
        <f t="shared" si="23"/>
        <v/>
      </c>
      <c r="H149" s="23"/>
      <c r="L149" s="23"/>
      <c r="M149" s="23"/>
      <c r="N149" s="54"/>
    </row>
    <row r="150" spans="1:14" x14ac:dyDescent="0.3">
      <c r="A150" s="25" t="s">
        <v>207</v>
      </c>
      <c r="B150" s="134" t="s">
        <v>1317</v>
      </c>
      <c r="C150" s="158"/>
      <c r="D150" s="158" t="s">
        <v>951</v>
      </c>
      <c r="E150" s="42"/>
      <c r="F150" s="149" t="str">
        <f t="shared" si="22"/>
        <v/>
      </c>
      <c r="G150" s="149" t="str">
        <f t="shared" si="23"/>
        <v/>
      </c>
      <c r="H150" s="23"/>
      <c r="L150" s="23"/>
      <c r="M150" s="23"/>
      <c r="N150" s="54"/>
    </row>
    <row r="151" spans="1:14" x14ac:dyDescent="0.3">
      <c r="A151" s="25" t="s">
        <v>208</v>
      </c>
      <c r="B151" s="42" t="s">
        <v>182</v>
      </c>
      <c r="C151" s="158"/>
      <c r="D151" s="158" t="s">
        <v>951</v>
      </c>
      <c r="E151" s="42"/>
      <c r="F151" s="149" t="str">
        <f t="shared" si="22"/>
        <v/>
      </c>
      <c r="G151" s="149" t="str">
        <f t="shared" si="23"/>
        <v/>
      </c>
      <c r="H151" s="23"/>
      <c r="L151" s="23"/>
      <c r="M151" s="23"/>
      <c r="N151" s="54"/>
    </row>
    <row r="152" spans="1:14" x14ac:dyDescent="0.3">
      <c r="A152" s="25" t="s">
        <v>209</v>
      </c>
      <c r="B152" s="42" t="s">
        <v>184</v>
      </c>
      <c r="C152" s="158"/>
      <c r="D152" s="158" t="s">
        <v>951</v>
      </c>
      <c r="E152" s="42"/>
      <c r="F152" s="149" t="str">
        <f t="shared" si="22"/>
        <v/>
      </c>
      <c r="G152" s="149" t="str">
        <f t="shared" si="23"/>
        <v/>
      </c>
      <c r="H152" s="23"/>
      <c r="L152" s="23"/>
      <c r="M152" s="23"/>
      <c r="N152" s="54"/>
    </row>
    <row r="153" spans="1:14" x14ac:dyDescent="0.3">
      <c r="A153" s="25" t="s">
        <v>210</v>
      </c>
      <c r="B153" s="42" t="s">
        <v>1316</v>
      </c>
      <c r="C153" s="158"/>
      <c r="D153" s="158" t="s">
        <v>951</v>
      </c>
      <c r="E153" s="42"/>
      <c r="F153" s="149" t="str">
        <f t="shared" si="22"/>
        <v/>
      </c>
      <c r="G153" s="149" t="str">
        <f t="shared" si="23"/>
        <v/>
      </c>
      <c r="H153" s="23"/>
      <c r="L153" s="23"/>
      <c r="M153" s="23"/>
      <c r="N153" s="54"/>
    </row>
    <row r="154" spans="1:14" x14ac:dyDescent="0.3">
      <c r="A154" s="25" t="s">
        <v>1319</v>
      </c>
      <c r="B154" s="42" t="s">
        <v>97</v>
      </c>
      <c r="C154" s="158"/>
      <c r="D154" s="158" t="s">
        <v>951</v>
      </c>
      <c r="E154" s="42"/>
      <c r="F154" s="149" t="str">
        <f t="shared" si="22"/>
        <v/>
      </c>
      <c r="G154" s="149" t="str">
        <f t="shared" si="23"/>
        <v/>
      </c>
      <c r="H154" s="23"/>
      <c r="L154" s="23"/>
      <c r="M154" s="23"/>
      <c r="N154" s="54"/>
    </row>
    <row r="155" spans="1:14" x14ac:dyDescent="0.3">
      <c r="A155" s="25" t="s">
        <v>1323</v>
      </c>
      <c r="B155" s="58" t="s">
        <v>99</v>
      </c>
      <c r="C155" s="142">
        <f>SUM(C138:C154)</f>
        <v>437904</v>
      </c>
      <c r="D155" s="142">
        <f>SUM(D138:D154)</f>
        <v>0</v>
      </c>
      <c r="E155" s="42"/>
      <c r="F155" s="138">
        <f>SUM(F138:F154)</f>
        <v>1</v>
      </c>
      <c r="G155" s="138">
        <f>SUM(G138:G154)</f>
        <v>0</v>
      </c>
      <c r="H155" s="23"/>
      <c r="L155" s="23"/>
      <c r="M155" s="23"/>
      <c r="N155" s="54"/>
    </row>
    <row r="156" spans="1:14" outlineLevel="1" x14ac:dyDescent="0.3">
      <c r="A156" s="25" t="s">
        <v>211</v>
      </c>
      <c r="B156" s="53"/>
      <c r="C156" s="142"/>
      <c r="D156" s="142"/>
      <c r="E156" s="42"/>
      <c r="F156" s="149" t="str">
        <f>IF($C$155=0,"",IF(C156="[for completion]","",IF(C156="","",C156/$C$155)))</f>
        <v/>
      </c>
      <c r="G156" s="149" t="str">
        <f>IF($D$155=0,"",IF(D156="[for completion]","",IF(D156="","",D156/$D$155)))</f>
        <v/>
      </c>
      <c r="H156" s="23"/>
      <c r="L156" s="23"/>
      <c r="M156" s="23"/>
      <c r="N156" s="54"/>
    </row>
    <row r="157" spans="1:14" outlineLevel="1" x14ac:dyDescent="0.3">
      <c r="A157" s="25" t="s">
        <v>212</v>
      </c>
      <c r="B157" s="53"/>
      <c r="C157" s="142"/>
      <c r="D157" s="142"/>
      <c r="E157" s="42"/>
      <c r="F157" s="149" t="str">
        <f t="shared" ref="F157:F162" si="24">IF($C$155=0,"",IF(C157="[for completion]","",IF(C157="","",C157/$C$155)))</f>
        <v/>
      </c>
      <c r="G157" s="149" t="str">
        <f t="shared" ref="G157:G162" si="25">IF($D$155=0,"",IF(D157="[for completion]","",IF(D157="","",D157/$D$155)))</f>
        <v/>
      </c>
      <c r="H157" s="23"/>
      <c r="L157" s="23"/>
      <c r="M157" s="23"/>
      <c r="N157" s="54"/>
    </row>
    <row r="158" spans="1:14" outlineLevel="1" x14ac:dyDescent="0.3">
      <c r="A158" s="25" t="s">
        <v>213</v>
      </c>
      <c r="B158" s="53"/>
      <c r="C158" s="142"/>
      <c r="D158" s="142"/>
      <c r="E158" s="42"/>
      <c r="F158" s="149" t="str">
        <f t="shared" si="24"/>
        <v/>
      </c>
      <c r="G158" s="149" t="str">
        <f t="shared" si="25"/>
        <v/>
      </c>
      <c r="H158" s="23"/>
      <c r="L158" s="23"/>
      <c r="M158" s="23"/>
      <c r="N158" s="54"/>
    </row>
    <row r="159" spans="1:14" outlineLevel="1" x14ac:dyDescent="0.3">
      <c r="A159" s="25" t="s">
        <v>214</v>
      </c>
      <c r="B159" s="53"/>
      <c r="C159" s="142"/>
      <c r="D159" s="142"/>
      <c r="E159" s="42"/>
      <c r="F159" s="149" t="str">
        <f t="shared" si="24"/>
        <v/>
      </c>
      <c r="G159" s="149" t="str">
        <f t="shared" si="25"/>
        <v/>
      </c>
      <c r="H159" s="23"/>
      <c r="L159" s="23"/>
      <c r="M159" s="23"/>
      <c r="N159" s="54"/>
    </row>
    <row r="160" spans="1:14" outlineLevel="1" x14ac:dyDescent="0.3">
      <c r="A160" s="25" t="s">
        <v>215</v>
      </c>
      <c r="B160" s="53"/>
      <c r="C160" s="142"/>
      <c r="D160" s="142"/>
      <c r="E160" s="42"/>
      <c r="F160" s="149" t="str">
        <f t="shared" si="24"/>
        <v/>
      </c>
      <c r="G160" s="149" t="str">
        <f t="shared" si="25"/>
        <v/>
      </c>
      <c r="H160" s="23"/>
      <c r="L160" s="23"/>
      <c r="M160" s="23"/>
      <c r="N160" s="54"/>
    </row>
    <row r="161" spans="1:14" outlineLevel="1" x14ac:dyDescent="0.3">
      <c r="A161" s="25" t="s">
        <v>216</v>
      </c>
      <c r="B161" s="53"/>
      <c r="C161" s="142"/>
      <c r="D161" s="142"/>
      <c r="E161" s="42"/>
      <c r="F161" s="149" t="str">
        <f t="shared" si="24"/>
        <v/>
      </c>
      <c r="G161" s="149" t="str">
        <f t="shared" si="25"/>
        <v/>
      </c>
      <c r="H161" s="23"/>
      <c r="L161" s="23"/>
      <c r="M161" s="23"/>
      <c r="N161" s="54"/>
    </row>
    <row r="162" spans="1:14" outlineLevel="1" x14ac:dyDescent="0.3">
      <c r="A162" s="25" t="s">
        <v>217</v>
      </c>
      <c r="B162" s="53"/>
      <c r="C162" s="142"/>
      <c r="D162" s="142"/>
      <c r="E162" s="42"/>
      <c r="F162" s="149" t="str">
        <f t="shared" si="24"/>
        <v/>
      </c>
      <c r="G162" s="149" t="str">
        <f t="shared" si="25"/>
        <v/>
      </c>
      <c r="H162" s="23"/>
      <c r="L162" s="23"/>
      <c r="M162" s="23"/>
      <c r="N162" s="54"/>
    </row>
    <row r="163" spans="1:14" ht="15" customHeight="1" x14ac:dyDescent="0.3">
      <c r="A163" s="44"/>
      <c r="B163" s="45" t="s">
        <v>218</v>
      </c>
      <c r="C163" s="92" t="s">
        <v>158</v>
      </c>
      <c r="D163" s="92" t="s">
        <v>159</v>
      </c>
      <c r="E163" s="46"/>
      <c r="F163" s="92" t="s">
        <v>160</v>
      </c>
      <c r="G163" s="92" t="s">
        <v>161</v>
      </c>
      <c r="H163" s="23"/>
      <c r="L163" s="23"/>
      <c r="M163" s="23"/>
      <c r="N163" s="54"/>
    </row>
    <row r="164" spans="1:14" x14ac:dyDescent="0.3">
      <c r="A164" s="25" t="s">
        <v>220</v>
      </c>
      <c r="B164" s="23" t="s">
        <v>221</v>
      </c>
      <c r="C164" s="142">
        <v>337155</v>
      </c>
      <c r="D164" s="142" t="s">
        <v>951</v>
      </c>
      <c r="E164" s="62"/>
      <c r="F164" s="149">
        <f>IF($C$167=0,"",IF(C164="[for completion]","",IF(C164="","",C164/$C$167)))</f>
        <v>0.76992902553984433</v>
      </c>
      <c r="G164" s="149" t="str">
        <f>IF($D$167=0,"",IF(D164="[for completion]","",IF(D164="","",D164/$D$167)))</f>
        <v/>
      </c>
      <c r="H164" s="23"/>
      <c r="L164" s="23"/>
      <c r="M164" s="23"/>
      <c r="N164" s="54"/>
    </row>
    <row r="165" spans="1:14" x14ac:dyDescent="0.3">
      <c r="A165" s="25" t="s">
        <v>222</v>
      </c>
      <c r="B165" s="23" t="s">
        <v>223</v>
      </c>
      <c r="C165" s="142">
        <v>100749</v>
      </c>
      <c r="D165" s="158" t="s">
        <v>951</v>
      </c>
      <c r="E165" s="62"/>
      <c r="F165" s="149">
        <f t="shared" ref="F165:F166" si="26">IF($C$167=0,"",IF(C165="[for completion]","",IF(C165="","",C165/$C$167)))</f>
        <v>0.23007097446015565</v>
      </c>
      <c r="G165" s="149" t="str">
        <f t="shared" ref="G165:G166" si="27">IF($D$167=0,"",IF(D165="[for completion]","",IF(D165="","",D165/$D$167)))</f>
        <v/>
      </c>
      <c r="H165" s="23"/>
      <c r="L165" s="23"/>
      <c r="M165" s="23"/>
      <c r="N165" s="54"/>
    </row>
    <row r="166" spans="1:14" x14ac:dyDescent="0.3">
      <c r="A166" s="25" t="s">
        <v>224</v>
      </c>
      <c r="B166" s="23" t="s">
        <v>97</v>
      </c>
      <c r="C166" s="142">
        <v>0</v>
      </c>
      <c r="D166" s="158" t="s">
        <v>951</v>
      </c>
      <c r="E166" s="62"/>
      <c r="F166" s="149">
        <f t="shared" si="26"/>
        <v>0</v>
      </c>
      <c r="G166" s="149" t="str">
        <f t="shared" si="27"/>
        <v/>
      </c>
      <c r="H166" s="23"/>
      <c r="L166" s="23"/>
      <c r="M166" s="23"/>
      <c r="N166" s="54"/>
    </row>
    <row r="167" spans="1:14" x14ac:dyDescent="0.3">
      <c r="A167" s="25" t="s">
        <v>225</v>
      </c>
      <c r="B167" s="63" t="s">
        <v>99</v>
      </c>
      <c r="C167" s="152">
        <f>SUM(C164:C166)</f>
        <v>437904</v>
      </c>
      <c r="D167" s="152">
        <f>SUM(D164:D166)</f>
        <v>0</v>
      </c>
      <c r="E167" s="62"/>
      <c r="F167" s="151">
        <f>SUM(F164:F166)</f>
        <v>1</v>
      </c>
      <c r="G167" s="151">
        <f>SUM(G164:G166)</f>
        <v>0</v>
      </c>
      <c r="H167" s="23"/>
      <c r="L167" s="23"/>
      <c r="M167" s="23"/>
      <c r="N167" s="54"/>
    </row>
    <row r="168" spans="1:14" outlineLevel="1" x14ac:dyDescent="0.3">
      <c r="A168" s="25" t="s">
        <v>226</v>
      </c>
      <c r="B168" s="63"/>
      <c r="C168" s="152"/>
      <c r="D168" s="152"/>
      <c r="E168" s="62"/>
      <c r="F168" s="62"/>
      <c r="G168" s="21"/>
      <c r="H168" s="23"/>
      <c r="L168" s="23"/>
      <c r="M168" s="23"/>
      <c r="N168" s="54"/>
    </row>
    <row r="169" spans="1:14" outlineLevel="1" x14ac:dyDescent="0.3">
      <c r="A169" s="25" t="s">
        <v>227</v>
      </c>
      <c r="B169" s="63"/>
      <c r="C169" s="152"/>
      <c r="D169" s="152"/>
      <c r="E169" s="62"/>
      <c r="F169" s="62"/>
      <c r="G169" s="21"/>
      <c r="H169" s="23"/>
      <c r="L169" s="23"/>
      <c r="M169" s="23"/>
      <c r="N169" s="54"/>
    </row>
    <row r="170" spans="1:14" outlineLevel="1" x14ac:dyDescent="0.3">
      <c r="A170" s="25" t="s">
        <v>228</v>
      </c>
      <c r="B170" s="63"/>
      <c r="C170" s="152"/>
      <c r="D170" s="152"/>
      <c r="E170" s="62"/>
      <c r="F170" s="62"/>
      <c r="G170" s="21"/>
      <c r="H170" s="23"/>
      <c r="L170" s="23"/>
      <c r="M170" s="23"/>
      <c r="N170" s="54"/>
    </row>
    <row r="171" spans="1:14" outlineLevel="1" x14ac:dyDescent="0.3">
      <c r="A171" s="25" t="s">
        <v>229</v>
      </c>
      <c r="B171" s="63"/>
      <c r="C171" s="152"/>
      <c r="D171" s="152"/>
      <c r="E171" s="62"/>
      <c r="F171" s="62"/>
      <c r="G171" s="21"/>
      <c r="H171" s="23"/>
      <c r="L171" s="23"/>
      <c r="M171" s="23"/>
      <c r="N171" s="54"/>
    </row>
    <row r="172" spans="1:14" outlineLevel="1" x14ac:dyDescent="0.3">
      <c r="A172" s="25" t="s">
        <v>230</v>
      </c>
      <c r="B172" s="63"/>
      <c r="C172" s="152"/>
      <c r="D172" s="152"/>
      <c r="E172" s="62"/>
      <c r="F172" s="62"/>
      <c r="G172" s="21"/>
      <c r="H172" s="23"/>
      <c r="L172" s="23"/>
      <c r="M172" s="23"/>
      <c r="N172" s="54"/>
    </row>
    <row r="173" spans="1:14" ht="15" customHeight="1" x14ac:dyDescent="0.3">
      <c r="A173" s="44"/>
      <c r="B173" s="45" t="s">
        <v>231</v>
      </c>
      <c r="C173" s="44" t="s">
        <v>65</v>
      </c>
      <c r="D173" s="44"/>
      <c r="E173" s="46"/>
      <c r="F173" s="47" t="s">
        <v>232</v>
      </c>
      <c r="G173" s="47"/>
      <c r="H173" s="23"/>
      <c r="L173" s="23"/>
      <c r="M173" s="23"/>
      <c r="N173" s="54"/>
    </row>
    <row r="174" spans="1:14" ht="15" customHeight="1" x14ac:dyDescent="0.3">
      <c r="A174" s="25" t="s">
        <v>233</v>
      </c>
      <c r="B174" s="42" t="s">
        <v>234</v>
      </c>
      <c r="C174" s="142">
        <v>9420</v>
      </c>
      <c r="D174" s="39"/>
      <c r="E174" s="31"/>
      <c r="F174" s="149">
        <f>IF($C$179=0,"",IF(C174="[for completion]","",C174/$C$179))</f>
        <v>0.12492871636407039</v>
      </c>
      <c r="G174" s="50"/>
      <c r="H174" s="23"/>
      <c r="L174" s="23"/>
      <c r="M174" s="23"/>
      <c r="N174" s="54"/>
    </row>
    <row r="175" spans="1:14" ht="30.75" customHeight="1" x14ac:dyDescent="0.3">
      <c r="A175" s="25" t="s">
        <v>9</v>
      </c>
      <c r="B175" s="42" t="s">
        <v>1129</v>
      </c>
      <c r="C175" s="142">
        <v>21623</v>
      </c>
      <c r="E175" s="52"/>
      <c r="F175" s="149">
        <f>IF($C$179=0,"",IF(C175="[for completion]","",C175/$C$179))</f>
        <v>0.28676577854992508</v>
      </c>
      <c r="G175" s="50"/>
      <c r="H175" s="23"/>
      <c r="L175" s="23"/>
      <c r="M175" s="23"/>
      <c r="N175" s="54"/>
    </row>
    <row r="176" spans="1:14" x14ac:dyDescent="0.3">
      <c r="A176" s="25" t="s">
        <v>235</v>
      </c>
      <c r="B176" s="42" t="s">
        <v>236</v>
      </c>
      <c r="C176" s="142">
        <v>0</v>
      </c>
      <c r="E176" s="52"/>
      <c r="F176" s="149"/>
      <c r="G176" s="50"/>
      <c r="H176" s="23"/>
      <c r="L176" s="23"/>
      <c r="M176" s="23"/>
      <c r="N176" s="54"/>
    </row>
    <row r="177" spans="1:14" x14ac:dyDescent="0.3">
      <c r="A177" s="25" t="s">
        <v>237</v>
      </c>
      <c r="B177" s="42" t="s">
        <v>238</v>
      </c>
      <c r="C177" s="142">
        <v>44360</v>
      </c>
      <c r="E177" s="52"/>
      <c r="F177" s="149">
        <f t="shared" ref="F177:F187" si="28">IF($C$179=0,"",IF(C177="[for completion]","",C177/$C$179))</f>
        <v>0.58830550508600454</v>
      </c>
      <c r="G177" s="50"/>
      <c r="H177" s="23"/>
      <c r="L177" s="23"/>
      <c r="M177" s="23"/>
      <c r="N177" s="54"/>
    </row>
    <row r="178" spans="1:14" x14ac:dyDescent="0.3">
      <c r="A178" s="25" t="s">
        <v>239</v>
      </c>
      <c r="B178" s="42" t="s">
        <v>97</v>
      </c>
      <c r="C178" s="142">
        <v>0</v>
      </c>
      <c r="E178" s="52"/>
      <c r="F178" s="149">
        <f t="shared" si="28"/>
        <v>0</v>
      </c>
      <c r="G178" s="50"/>
      <c r="H178" s="23"/>
      <c r="L178" s="23"/>
      <c r="M178" s="23"/>
      <c r="N178" s="54"/>
    </row>
    <row r="179" spans="1:14" x14ac:dyDescent="0.3">
      <c r="A179" s="25" t="s">
        <v>10</v>
      </c>
      <c r="B179" s="58" t="s">
        <v>99</v>
      </c>
      <c r="C179" s="143">
        <f>SUM(C174:C178)</f>
        <v>75403</v>
      </c>
      <c r="E179" s="52"/>
      <c r="F179" s="150">
        <f>SUM(F174:F178)</f>
        <v>1</v>
      </c>
      <c r="G179" s="50"/>
      <c r="H179" s="23"/>
      <c r="L179" s="23"/>
      <c r="M179" s="23"/>
      <c r="N179" s="54"/>
    </row>
    <row r="180" spans="1:14" outlineLevel="1" x14ac:dyDescent="0.3">
      <c r="A180" s="25" t="s">
        <v>240</v>
      </c>
      <c r="B180" s="64" t="s">
        <v>241</v>
      </c>
      <c r="C180" s="142"/>
      <c r="E180" s="52"/>
      <c r="F180" s="149">
        <f t="shared" si="28"/>
        <v>0</v>
      </c>
      <c r="G180" s="50"/>
      <c r="H180" s="23"/>
      <c r="L180" s="23"/>
      <c r="M180" s="23"/>
      <c r="N180" s="54"/>
    </row>
    <row r="181" spans="1:14" s="64" customFormat="1" ht="28.8" outlineLevel="1" x14ac:dyDescent="0.3">
      <c r="A181" s="25" t="s">
        <v>242</v>
      </c>
      <c r="B181" s="64" t="s">
        <v>243</v>
      </c>
      <c r="C181" s="153"/>
      <c r="F181" s="149">
        <f t="shared" si="28"/>
        <v>0</v>
      </c>
    </row>
    <row r="182" spans="1:14" ht="28.8" outlineLevel="1" x14ac:dyDescent="0.3">
      <c r="A182" s="25" t="s">
        <v>244</v>
      </c>
      <c r="B182" s="64" t="s">
        <v>245</v>
      </c>
      <c r="C182" s="142"/>
      <c r="E182" s="52"/>
      <c r="F182" s="149">
        <f t="shared" si="28"/>
        <v>0</v>
      </c>
      <c r="G182" s="50"/>
      <c r="H182" s="23"/>
      <c r="L182" s="23"/>
      <c r="M182" s="23"/>
      <c r="N182" s="54"/>
    </row>
    <row r="183" spans="1:14" outlineLevel="1" x14ac:dyDescent="0.3">
      <c r="A183" s="25" t="s">
        <v>246</v>
      </c>
      <c r="B183" s="64" t="s">
        <v>247</v>
      </c>
      <c r="C183" s="142"/>
      <c r="E183" s="52"/>
      <c r="F183" s="149">
        <f t="shared" si="28"/>
        <v>0</v>
      </c>
      <c r="G183" s="50"/>
      <c r="H183" s="23"/>
      <c r="L183" s="23"/>
      <c r="M183" s="23"/>
      <c r="N183" s="54"/>
    </row>
    <row r="184" spans="1:14" s="64" customFormat="1" outlineLevel="1" x14ac:dyDescent="0.3">
      <c r="A184" s="25" t="s">
        <v>248</v>
      </c>
      <c r="B184" s="64" t="s">
        <v>249</v>
      </c>
      <c r="C184" s="153"/>
      <c r="F184" s="149">
        <f t="shared" si="28"/>
        <v>0</v>
      </c>
    </row>
    <row r="185" spans="1:14" outlineLevel="1" x14ac:dyDescent="0.3">
      <c r="A185" s="25" t="s">
        <v>250</v>
      </c>
      <c r="B185" s="64" t="s">
        <v>251</v>
      </c>
      <c r="C185" s="142"/>
      <c r="E185" s="52"/>
      <c r="F185" s="149">
        <f t="shared" si="28"/>
        <v>0</v>
      </c>
      <c r="G185" s="50"/>
      <c r="H185" s="23"/>
      <c r="L185" s="23"/>
      <c r="M185" s="23"/>
      <c r="N185" s="54"/>
    </row>
    <row r="186" spans="1:14" outlineLevel="1" x14ac:dyDescent="0.3">
      <c r="A186" s="25" t="s">
        <v>252</v>
      </c>
      <c r="B186" s="64" t="s">
        <v>253</v>
      </c>
      <c r="C186" s="142"/>
      <c r="E186" s="52"/>
      <c r="F186" s="149">
        <f t="shared" si="28"/>
        <v>0</v>
      </c>
      <c r="G186" s="50"/>
      <c r="H186" s="23"/>
      <c r="L186" s="23"/>
      <c r="M186" s="23"/>
      <c r="N186" s="54"/>
    </row>
    <row r="187" spans="1:14" outlineLevel="1" x14ac:dyDescent="0.3">
      <c r="A187" s="25" t="s">
        <v>254</v>
      </c>
      <c r="B187" s="64" t="s">
        <v>255</v>
      </c>
      <c r="C187" s="142"/>
      <c r="E187" s="52"/>
      <c r="F187" s="149">
        <f t="shared" si="28"/>
        <v>0</v>
      </c>
      <c r="G187" s="50"/>
      <c r="H187" s="23"/>
      <c r="L187" s="23"/>
      <c r="M187" s="23"/>
      <c r="N187" s="54"/>
    </row>
    <row r="188" spans="1:14" outlineLevel="1" x14ac:dyDescent="0.3">
      <c r="A188" s="25" t="s">
        <v>256</v>
      </c>
      <c r="B188" s="64"/>
      <c r="E188" s="52"/>
      <c r="F188" s="50"/>
      <c r="G188" s="50"/>
      <c r="H188" s="23"/>
      <c r="L188" s="23"/>
      <c r="M188" s="23"/>
      <c r="N188" s="54"/>
    </row>
    <row r="189" spans="1:14" outlineLevel="1" x14ac:dyDescent="0.3">
      <c r="A189" s="25" t="s">
        <v>257</v>
      </c>
      <c r="B189" s="64"/>
      <c r="E189" s="52"/>
      <c r="F189" s="50"/>
      <c r="G189" s="50"/>
      <c r="H189" s="23"/>
      <c r="L189" s="23"/>
      <c r="M189" s="23"/>
      <c r="N189" s="54"/>
    </row>
    <row r="190" spans="1:14" outlineLevel="1" x14ac:dyDescent="0.3">
      <c r="A190" s="25" t="s">
        <v>258</v>
      </c>
      <c r="B190" s="64"/>
      <c r="E190" s="52"/>
      <c r="F190" s="50"/>
      <c r="G190" s="50"/>
      <c r="H190" s="23"/>
      <c r="L190" s="23"/>
      <c r="M190" s="23"/>
      <c r="N190" s="54"/>
    </row>
    <row r="191" spans="1:14" outlineLevel="1" x14ac:dyDescent="0.3">
      <c r="A191" s="25" t="s">
        <v>259</v>
      </c>
      <c r="B191" s="53"/>
      <c r="E191" s="52"/>
      <c r="F191" s="50"/>
      <c r="G191" s="50"/>
      <c r="H191" s="23"/>
      <c r="L191" s="23"/>
      <c r="M191" s="23"/>
      <c r="N191" s="54"/>
    </row>
    <row r="192" spans="1:14" ht="15" customHeight="1" x14ac:dyDescent="0.3">
      <c r="A192" s="44"/>
      <c r="B192" s="45" t="s">
        <v>260</v>
      </c>
      <c r="C192" s="44" t="s">
        <v>65</v>
      </c>
      <c r="D192" s="44"/>
      <c r="E192" s="46"/>
      <c r="F192" s="47" t="s">
        <v>232</v>
      </c>
      <c r="G192" s="47"/>
      <c r="H192" s="23"/>
      <c r="L192" s="23"/>
      <c r="M192" s="23"/>
      <c r="N192" s="54"/>
    </row>
    <row r="193" spans="1:14" x14ac:dyDescent="0.3">
      <c r="A193" s="25" t="s">
        <v>261</v>
      </c>
      <c r="B193" s="42" t="s">
        <v>262</v>
      </c>
      <c r="C193" s="142">
        <v>75403</v>
      </c>
      <c r="E193" s="49"/>
      <c r="F193" s="149">
        <f t="shared" ref="F193:F206" si="29">IF($C$208=0,"",IF(C193="[for completion]","",C193/$C$208))</f>
        <v>1</v>
      </c>
      <c r="G193" s="50"/>
      <c r="H193" s="23"/>
      <c r="L193" s="23"/>
      <c r="M193" s="23"/>
      <c r="N193" s="54"/>
    </row>
    <row r="194" spans="1:14" x14ac:dyDescent="0.3">
      <c r="A194" s="25" t="s">
        <v>263</v>
      </c>
      <c r="B194" s="42" t="s">
        <v>264</v>
      </c>
      <c r="C194" s="142"/>
      <c r="E194" s="52"/>
      <c r="F194" s="149">
        <f t="shared" si="29"/>
        <v>0</v>
      </c>
      <c r="G194" s="52"/>
      <c r="H194" s="23"/>
      <c r="L194" s="23"/>
      <c r="M194" s="23"/>
      <c r="N194" s="54"/>
    </row>
    <row r="195" spans="1:14" x14ac:dyDescent="0.3">
      <c r="A195" s="25" t="s">
        <v>265</v>
      </c>
      <c r="B195" s="42" t="s">
        <v>266</v>
      </c>
      <c r="C195" s="158"/>
      <c r="E195" s="52"/>
      <c r="F195" s="149">
        <f t="shared" si="29"/>
        <v>0</v>
      </c>
      <c r="G195" s="52"/>
      <c r="H195" s="23"/>
      <c r="L195" s="23"/>
      <c r="M195" s="23"/>
      <c r="N195" s="54"/>
    </row>
    <row r="196" spans="1:14" x14ac:dyDescent="0.3">
      <c r="A196" s="25" t="s">
        <v>267</v>
      </c>
      <c r="B196" s="42" t="s">
        <v>268</v>
      </c>
      <c r="C196" s="158"/>
      <c r="E196" s="52"/>
      <c r="F196" s="149">
        <f t="shared" si="29"/>
        <v>0</v>
      </c>
      <c r="G196" s="52"/>
      <c r="H196" s="23"/>
      <c r="L196" s="23"/>
      <c r="M196" s="23"/>
      <c r="N196" s="54"/>
    </row>
    <row r="197" spans="1:14" x14ac:dyDescent="0.3">
      <c r="A197" s="25" t="s">
        <v>269</v>
      </c>
      <c r="B197" s="42" t="s">
        <v>270</v>
      </c>
      <c r="C197" s="158"/>
      <c r="E197" s="52"/>
      <c r="F197" s="149">
        <f t="shared" si="29"/>
        <v>0</v>
      </c>
      <c r="G197" s="52"/>
      <c r="H197" s="23"/>
      <c r="L197" s="23"/>
      <c r="M197" s="23"/>
      <c r="N197" s="54"/>
    </row>
    <row r="198" spans="1:14" x14ac:dyDescent="0.3">
      <c r="A198" s="25" t="s">
        <v>271</v>
      </c>
      <c r="B198" s="42" t="s">
        <v>272</v>
      </c>
      <c r="C198" s="158"/>
      <c r="E198" s="52"/>
      <c r="F198" s="149">
        <f t="shared" si="29"/>
        <v>0</v>
      </c>
      <c r="G198" s="52"/>
      <c r="H198" s="23"/>
      <c r="L198" s="23"/>
      <c r="M198" s="23"/>
      <c r="N198" s="54"/>
    </row>
    <row r="199" spans="1:14" x14ac:dyDescent="0.3">
      <c r="A199" s="25" t="s">
        <v>273</v>
      </c>
      <c r="B199" s="42" t="s">
        <v>274</v>
      </c>
      <c r="C199" s="158"/>
      <c r="E199" s="52"/>
      <c r="F199" s="149">
        <f t="shared" si="29"/>
        <v>0</v>
      </c>
      <c r="G199" s="52"/>
      <c r="H199" s="23"/>
      <c r="L199" s="23"/>
      <c r="M199" s="23"/>
      <c r="N199" s="54"/>
    </row>
    <row r="200" spans="1:14" x14ac:dyDescent="0.3">
      <c r="A200" s="25" t="s">
        <v>275</v>
      </c>
      <c r="B200" s="42" t="s">
        <v>12</v>
      </c>
      <c r="C200" s="158"/>
      <c r="E200" s="52"/>
      <c r="F200" s="149">
        <f t="shared" si="29"/>
        <v>0</v>
      </c>
      <c r="G200" s="52"/>
      <c r="H200" s="23"/>
      <c r="L200" s="23"/>
      <c r="M200" s="23"/>
      <c r="N200" s="54"/>
    </row>
    <row r="201" spans="1:14" x14ac:dyDescent="0.3">
      <c r="A201" s="25" t="s">
        <v>276</v>
      </c>
      <c r="B201" s="42" t="s">
        <v>277</v>
      </c>
      <c r="C201" s="158"/>
      <c r="E201" s="52"/>
      <c r="F201" s="149">
        <f t="shared" si="29"/>
        <v>0</v>
      </c>
      <c r="G201" s="52"/>
      <c r="H201" s="23"/>
      <c r="L201" s="23"/>
      <c r="M201" s="23"/>
      <c r="N201" s="54"/>
    </row>
    <row r="202" spans="1:14" x14ac:dyDescent="0.3">
      <c r="A202" s="25" t="s">
        <v>278</v>
      </c>
      <c r="B202" s="42" t="s">
        <v>279</v>
      </c>
      <c r="C202" s="158"/>
      <c r="E202" s="52"/>
      <c r="F202" s="149">
        <f t="shared" si="29"/>
        <v>0</v>
      </c>
      <c r="G202" s="52"/>
      <c r="H202" s="23"/>
      <c r="L202" s="23"/>
      <c r="M202" s="23"/>
      <c r="N202" s="54"/>
    </row>
    <row r="203" spans="1:14" x14ac:dyDescent="0.3">
      <c r="A203" s="25" t="s">
        <v>280</v>
      </c>
      <c r="B203" s="42" t="s">
        <v>281</v>
      </c>
      <c r="C203" s="158"/>
      <c r="E203" s="52"/>
      <c r="F203" s="149">
        <f t="shared" si="29"/>
        <v>0</v>
      </c>
      <c r="G203" s="52"/>
      <c r="H203" s="23"/>
      <c r="L203" s="23"/>
      <c r="M203" s="23"/>
      <c r="N203" s="54"/>
    </row>
    <row r="204" spans="1:14" x14ac:dyDescent="0.3">
      <c r="A204" s="25" t="s">
        <v>282</v>
      </c>
      <c r="B204" s="42" t="s">
        <v>283</v>
      </c>
      <c r="C204" s="158"/>
      <c r="E204" s="52"/>
      <c r="F204" s="149">
        <f t="shared" si="29"/>
        <v>0</v>
      </c>
      <c r="G204" s="52"/>
      <c r="H204" s="23"/>
      <c r="L204" s="23"/>
      <c r="M204" s="23"/>
      <c r="N204" s="54"/>
    </row>
    <row r="205" spans="1:14" x14ac:dyDescent="0.3">
      <c r="A205" s="25" t="s">
        <v>284</v>
      </c>
      <c r="B205" s="42" t="s">
        <v>285</v>
      </c>
      <c r="C205" s="158"/>
      <c r="E205" s="52"/>
      <c r="F205" s="149">
        <f t="shared" si="29"/>
        <v>0</v>
      </c>
      <c r="G205" s="52"/>
      <c r="H205" s="23"/>
      <c r="L205" s="23"/>
      <c r="M205" s="23"/>
      <c r="N205" s="54"/>
    </row>
    <row r="206" spans="1:14" x14ac:dyDescent="0.3">
      <c r="A206" s="25" t="s">
        <v>286</v>
      </c>
      <c r="B206" s="42" t="s">
        <v>97</v>
      </c>
      <c r="C206" s="158"/>
      <c r="E206" s="52"/>
      <c r="F206" s="149">
        <f t="shared" si="29"/>
        <v>0</v>
      </c>
      <c r="G206" s="52"/>
      <c r="H206" s="23"/>
      <c r="L206" s="23"/>
      <c r="M206" s="23"/>
      <c r="N206" s="54"/>
    </row>
    <row r="207" spans="1:14" x14ac:dyDescent="0.3">
      <c r="A207" s="25" t="s">
        <v>287</v>
      </c>
      <c r="B207" s="51" t="s">
        <v>288</v>
      </c>
      <c r="C207" s="142">
        <f>SUM(C193:C194)</f>
        <v>75403</v>
      </c>
      <c r="E207" s="52"/>
      <c r="F207" s="149"/>
      <c r="G207" s="52"/>
      <c r="H207" s="23"/>
      <c r="L207" s="23"/>
      <c r="M207" s="23"/>
      <c r="N207" s="54"/>
    </row>
    <row r="208" spans="1:14" x14ac:dyDescent="0.3">
      <c r="A208" s="25" t="s">
        <v>289</v>
      </c>
      <c r="B208" s="58" t="s">
        <v>99</v>
      </c>
      <c r="C208" s="143">
        <f>SUM(C193:C206)</f>
        <v>75403</v>
      </c>
      <c r="D208" s="42"/>
      <c r="E208" s="52"/>
      <c r="F208" s="150">
        <f>SUM(F193:F206)</f>
        <v>1</v>
      </c>
      <c r="G208" s="52"/>
      <c r="H208" s="23"/>
      <c r="L208" s="23"/>
      <c r="M208" s="23"/>
      <c r="N208" s="54"/>
    </row>
    <row r="209" spans="1:14" outlineLevel="1" x14ac:dyDescent="0.3">
      <c r="A209" s="25" t="s">
        <v>290</v>
      </c>
      <c r="B209" s="53"/>
      <c r="C209" s="142"/>
      <c r="E209" s="52"/>
      <c r="F209" s="149">
        <f>IF($C$208=0,"",IF(C209="[for completion]","",C209/$C$208))</f>
        <v>0</v>
      </c>
      <c r="G209" s="52"/>
      <c r="H209" s="23"/>
      <c r="L209" s="23"/>
      <c r="M209" s="23"/>
      <c r="N209" s="54"/>
    </row>
    <row r="210" spans="1:14" outlineLevel="1" x14ac:dyDescent="0.3">
      <c r="A210" s="25" t="s">
        <v>291</v>
      </c>
      <c r="B210" s="53"/>
      <c r="C210" s="142"/>
      <c r="E210" s="52"/>
      <c r="F210" s="149">
        <f t="shared" ref="F210:F215" si="30">IF($C$208=0,"",IF(C210="[for completion]","",C210/$C$208))</f>
        <v>0</v>
      </c>
      <c r="G210" s="52"/>
      <c r="H210" s="23"/>
      <c r="L210" s="23"/>
      <c r="M210" s="23"/>
      <c r="N210" s="54"/>
    </row>
    <row r="211" spans="1:14" outlineLevel="1" x14ac:dyDescent="0.3">
      <c r="A211" s="25" t="s">
        <v>292</v>
      </c>
      <c r="B211" s="53"/>
      <c r="C211" s="142"/>
      <c r="E211" s="52"/>
      <c r="F211" s="149">
        <f t="shared" si="30"/>
        <v>0</v>
      </c>
      <c r="G211" s="52"/>
      <c r="H211" s="23"/>
      <c r="L211" s="23"/>
      <c r="M211" s="23"/>
      <c r="N211" s="54"/>
    </row>
    <row r="212" spans="1:14" outlineLevel="1" x14ac:dyDescent="0.3">
      <c r="A212" s="25" t="s">
        <v>293</v>
      </c>
      <c r="B212" s="53"/>
      <c r="C212" s="142"/>
      <c r="E212" s="52"/>
      <c r="F212" s="149">
        <f t="shared" si="30"/>
        <v>0</v>
      </c>
      <c r="G212" s="52"/>
      <c r="H212" s="23"/>
      <c r="L212" s="23"/>
      <c r="M212" s="23"/>
      <c r="N212" s="54"/>
    </row>
    <row r="213" spans="1:14" outlineLevel="1" x14ac:dyDescent="0.3">
      <c r="A213" s="25" t="s">
        <v>294</v>
      </c>
      <c r="B213" s="53"/>
      <c r="C213" s="142"/>
      <c r="E213" s="52"/>
      <c r="F213" s="149">
        <f t="shared" si="30"/>
        <v>0</v>
      </c>
      <c r="G213" s="52"/>
      <c r="H213" s="23"/>
      <c r="L213" s="23"/>
      <c r="M213" s="23"/>
      <c r="N213" s="54"/>
    </row>
    <row r="214" spans="1:14" outlineLevel="1" x14ac:dyDescent="0.3">
      <c r="A214" s="25" t="s">
        <v>295</v>
      </c>
      <c r="B214" s="53"/>
      <c r="C214" s="142"/>
      <c r="E214" s="52"/>
      <c r="F214" s="149">
        <f t="shared" si="30"/>
        <v>0</v>
      </c>
      <c r="G214" s="52"/>
      <c r="H214" s="23"/>
      <c r="L214" s="23"/>
      <c r="M214" s="23"/>
      <c r="N214" s="54"/>
    </row>
    <row r="215" spans="1:14" outlineLevel="1" x14ac:dyDescent="0.3">
      <c r="A215" s="25" t="s">
        <v>296</v>
      </c>
      <c r="B215" s="53"/>
      <c r="C215" s="142"/>
      <c r="E215" s="52"/>
      <c r="F215" s="149">
        <f t="shared" si="30"/>
        <v>0</v>
      </c>
      <c r="G215" s="52"/>
      <c r="H215" s="23"/>
      <c r="L215" s="23"/>
      <c r="M215" s="23"/>
      <c r="N215" s="54"/>
    </row>
    <row r="216" spans="1:14" ht="15" customHeight="1" x14ac:dyDescent="0.3">
      <c r="A216" s="44"/>
      <c r="B216" s="45" t="s">
        <v>297</v>
      </c>
      <c r="C216" s="44" t="s">
        <v>65</v>
      </c>
      <c r="D216" s="44"/>
      <c r="E216" s="46"/>
      <c r="F216" s="47" t="s">
        <v>87</v>
      </c>
      <c r="G216" s="47" t="s">
        <v>219</v>
      </c>
      <c r="H216" s="23"/>
      <c r="L216" s="23"/>
      <c r="M216" s="23"/>
      <c r="N216" s="54"/>
    </row>
    <row r="217" spans="1:14" x14ac:dyDescent="0.3">
      <c r="A217" s="25" t="s">
        <v>298</v>
      </c>
      <c r="B217" s="21" t="s">
        <v>299</v>
      </c>
      <c r="C217" s="142">
        <v>75403</v>
      </c>
      <c r="E217" s="62"/>
      <c r="F217" s="149">
        <f>IF($C$38=0,"",IF(C217="[for completion]","",IF(C217="","",C217/$C$38)))</f>
        <v>0.15906980355027989</v>
      </c>
      <c r="G217" s="149">
        <f>IF($C$39=0,"",IF(C217="[for completion]","",IF(C217="","",C217/$C$39)))</f>
        <v>0.17219059050116658</v>
      </c>
      <c r="H217" s="23"/>
      <c r="L217" s="23"/>
      <c r="M217" s="23"/>
      <c r="N217" s="54"/>
    </row>
    <row r="218" spans="1:14" x14ac:dyDescent="0.3">
      <c r="A218" s="25" t="s">
        <v>300</v>
      </c>
      <c r="B218" s="21" t="s">
        <v>301</v>
      </c>
      <c r="C218" s="142">
        <v>0</v>
      </c>
      <c r="E218" s="62"/>
      <c r="F218" s="149">
        <f t="shared" ref="F218:F219" si="31">IF($C$38=0,"",IF(C218="[for completion]","",IF(C218="","",C218/$C$38)))</f>
        <v>0</v>
      </c>
      <c r="G218" s="149">
        <f t="shared" ref="G218:G219" si="32">IF($C$39=0,"",IF(C218="[for completion]","",IF(C218="","",C218/$C$39)))</f>
        <v>0</v>
      </c>
      <c r="H218" s="23"/>
      <c r="L218" s="23"/>
      <c r="M218" s="23"/>
      <c r="N218" s="54"/>
    </row>
    <row r="219" spans="1:14" x14ac:dyDescent="0.3">
      <c r="A219" s="25" t="s">
        <v>302</v>
      </c>
      <c r="B219" s="21" t="s">
        <v>97</v>
      </c>
      <c r="C219" s="142">
        <v>0</v>
      </c>
      <c r="E219" s="62"/>
      <c r="F219" s="149">
        <f t="shared" si="31"/>
        <v>0</v>
      </c>
      <c r="G219" s="149">
        <f t="shared" si="32"/>
        <v>0</v>
      </c>
      <c r="H219" s="23"/>
      <c r="L219" s="23"/>
      <c r="M219" s="23"/>
      <c r="N219" s="54"/>
    </row>
    <row r="220" spans="1:14" x14ac:dyDescent="0.3">
      <c r="A220" s="25" t="s">
        <v>303</v>
      </c>
      <c r="B220" s="58" t="s">
        <v>99</v>
      </c>
      <c r="C220" s="142">
        <f>SUM(C217:C219)</f>
        <v>75403</v>
      </c>
      <c r="E220" s="62"/>
      <c r="F220" s="138">
        <f>SUM(F217:F219)</f>
        <v>0.15906980355027989</v>
      </c>
      <c r="G220" s="138">
        <f>SUM(G217:G219)</f>
        <v>0.17219059050116658</v>
      </c>
      <c r="H220" s="23"/>
      <c r="L220" s="23"/>
      <c r="M220" s="23"/>
      <c r="N220" s="54"/>
    </row>
    <row r="221" spans="1:14" outlineLevel="1" x14ac:dyDescent="0.3">
      <c r="A221" s="25" t="s">
        <v>304</v>
      </c>
      <c r="B221" s="53"/>
      <c r="C221" s="142"/>
      <c r="E221" s="62"/>
      <c r="F221" s="149" t="str">
        <f t="shared" ref="F221:F227" si="33">IF($C$38=0,"",IF(C221="[for completion]","",IF(C221="","",C221/$C$38)))</f>
        <v/>
      </c>
      <c r="G221" s="149" t="str">
        <f t="shared" ref="G221:G227" si="34">IF($C$39=0,"",IF(C221="[for completion]","",IF(C221="","",C221/$C$39)))</f>
        <v/>
      </c>
      <c r="H221" s="23"/>
      <c r="L221" s="23"/>
      <c r="M221" s="23"/>
      <c r="N221" s="54"/>
    </row>
    <row r="222" spans="1:14" outlineLevel="1" x14ac:dyDescent="0.3">
      <c r="A222" s="25" t="s">
        <v>305</v>
      </c>
      <c r="B222" s="53"/>
      <c r="C222" s="142"/>
      <c r="E222" s="62"/>
      <c r="F222" s="149" t="str">
        <f t="shared" si="33"/>
        <v/>
      </c>
      <c r="G222" s="149" t="str">
        <f t="shared" si="34"/>
        <v/>
      </c>
      <c r="H222" s="23"/>
      <c r="L222" s="23"/>
      <c r="M222" s="23"/>
      <c r="N222" s="54"/>
    </row>
    <row r="223" spans="1:14" outlineLevel="1" x14ac:dyDescent="0.3">
      <c r="A223" s="25" t="s">
        <v>306</v>
      </c>
      <c r="B223" s="53"/>
      <c r="C223" s="142"/>
      <c r="E223" s="62"/>
      <c r="F223" s="149" t="str">
        <f t="shared" si="33"/>
        <v/>
      </c>
      <c r="G223" s="149" t="str">
        <f t="shared" si="34"/>
        <v/>
      </c>
      <c r="H223" s="23"/>
      <c r="L223" s="23"/>
      <c r="M223" s="23"/>
      <c r="N223" s="54"/>
    </row>
    <row r="224" spans="1:14" outlineLevel="1" x14ac:dyDescent="0.3">
      <c r="A224" s="25" t="s">
        <v>307</v>
      </c>
      <c r="B224" s="53"/>
      <c r="C224" s="142"/>
      <c r="E224" s="62"/>
      <c r="F224" s="149" t="str">
        <f t="shared" si="33"/>
        <v/>
      </c>
      <c r="G224" s="149" t="str">
        <f t="shared" si="34"/>
        <v/>
      </c>
      <c r="H224" s="23"/>
      <c r="L224" s="23"/>
      <c r="M224" s="23"/>
      <c r="N224" s="54"/>
    </row>
    <row r="225" spans="1:14" outlineLevel="1" x14ac:dyDescent="0.3">
      <c r="A225" s="25" t="s">
        <v>308</v>
      </c>
      <c r="B225" s="53"/>
      <c r="C225" s="142"/>
      <c r="E225" s="62"/>
      <c r="F225" s="149" t="str">
        <f t="shared" si="33"/>
        <v/>
      </c>
      <c r="G225" s="149" t="str">
        <f t="shared" si="34"/>
        <v/>
      </c>
      <c r="H225" s="23"/>
      <c r="L225" s="23"/>
      <c r="M225" s="23"/>
    </row>
    <row r="226" spans="1:14" outlineLevel="1" x14ac:dyDescent="0.3">
      <c r="A226" s="25" t="s">
        <v>309</v>
      </c>
      <c r="B226" s="53"/>
      <c r="C226" s="142"/>
      <c r="E226" s="42"/>
      <c r="F226" s="149" t="str">
        <f t="shared" si="33"/>
        <v/>
      </c>
      <c r="G226" s="149" t="str">
        <f t="shared" si="34"/>
        <v/>
      </c>
      <c r="H226" s="23"/>
      <c r="L226" s="23"/>
      <c r="M226" s="23"/>
    </row>
    <row r="227" spans="1:14" outlineLevel="1" x14ac:dyDescent="0.3">
      <c r="A227" s="25" t="s">
        <v>310</v>
      </c>
      <c r="B227" s="53"/>
      <c r="C227" s="142"/>
      <c r="E227" s="62"/>
      <c r="F227" s="149" t="str">
        <f t="shared" si="33"/>
        <v/>
      </c>
      <c r="G227" s="149" t="str">
        <f t="shared" si="34"/>
        <v/>
      </c>
      <c r="H227" s="23"/>
      <c r="L227" s="23"/>
      <c r="M227" s="23"/>
    </row>
    <row r="228" spans="1:14" ht="15" customHeight="1" x14ac:dyDescent="0.3">
      <c r="A228" s="44"/>
      <c r="B228" s="45" t="s">
        <v>311</v>
      </c>
      <c r="C228" s="44"/>
      <c r="D228" s="44"/>
      <c r="E228" s="46"/>
      <c r="F228" s="47"/>
      <c r="G228" s="47"/>
      <c r="H228" s="23"/>
      <c r="L228" s="23"/>
      <c r="M228" s="23"/>
    </row>
    <row r="229" spans="1:14" x14ac:dyDescent="0.3">
      <c r="A229" s="25" t="s">
        <v>312</v>
      </c>
      <c r="B229" s="42" t="s">
        <v>313</v>
      </c>
      <c r="C229" s="166" t="s">
        <v>1335</v>
      </c>
      <c r="H229" s="23"/>
      <c r="L229" s="23"/>
      <c r="M229" s="23"/>
    </row>
    <row r="230" spans="1:14" ht="15" customHeight="1" x14ac:dyDescent="0.3">
      <c r="A230" s="44"/>
      <c r="B230" s="45" t="s">
        <v>314</v>
      </c>
      <c r="C230" s="44"/>
      <c r="D230" s="44"/>
      <c r="E230" s="46"/>
      <c r="F230" s="47"/>
      <c r="G230" s="47"/>
      <c r="H230" s="23"/>
      <c r="L230" s="23"/>
      <c r="M230" s="23"/>
    </row>
    <row r="231" spans="1:14" x14ac:dyDescent="0.3">
      <c r="A231" s="25" t="s">
        <v>11</v>
      </c>
      <c r="B231" s="25" t="s">
        <v>1132</v>
      </c>
      <c r="C231" s="142" t="s">
        <v>954</v>
      </c>
      <c r="E231" s="42"/>
      <c r="H231" s="23"/>
      <c r="L231" s="23"/>
      <c r="M231" s="23"/>
    </row>
    <row r="232" spans="1:14" x14ac:dyDescent="0.3">
      <c r="A232" s="25" t="s">
        <v>315</v>
      </c>
      <c r="B232" s="65" t="s">
        <v>316</v>
      </c>
      <c r="C232" s="158" t="s">
        <v>954</v>
      </c>
      <c r="E232" s="42"/>
      <c r="H232" s="23"/>
      <c r="L232" s="23"/>
      <c r="M232" s="23"/>
    </row>
    <row r="233" spans="1:14" x14ac:dyDescent="0.3">
      <c r="A233" s="25" t="s">
        <v>317</v>
      </c>
      <c r="B233" s="65" t="s">
        <v>318</v>
      </c>
      <c r="C233" s="158" t="s">
        <v>954</v>
      </c>
      <c r="E233" s="42"/>
      <c r="H233" s="23"/>
      <c r="L233" s="23"/>
      <c r="M233" s="23"/>
    </row>
    <row r="234" spans="1:14" outlineLevel="1" x14ac:dyDescent="0.3">
      <c r="A234" s="25" t="s">
        <v>319</v>
      </c>
      <c r="B234" s="40" t="s">
        <v>320</v>
      </c>
      <c r="C234" s="143"/>
      <c r="D234" s="42"/>
      <c r="E234" s="42"/>
      <c r="H234" s="23"/>
      <c r="L234" s="23"/>
      <c r="M234" s="23"/>
    </row>
    <row r="235" spans="1:14" outlineLevel="1" x14ac:dyDescent="0.3">
      <c r="A235" s="25" t="s">
        <v>321</v>
      </c>
      <c r="B235" s="40" t="s">
        <v>322</v>
      </c>
      <c r="C235" s="143"/>
      <c r="D235" s="42"/>
      <c r="E235" s="42"/>
      <c r="H235" s="23"/>
      <c r="L235" s="23"/>
      <c r="M235" s="23"/>
    </row>
    <row r="236" spans="1:14" outlineLevel="1" x14ac:dyDescent="0.3">
      <c r="A236" s="25" t="s">
        <v>323</v>
      </c>
      <c r="B236" s="40" t="s">
        <v>324</v>
      </c>
      <c r="C236" s="143"/>
      <c r="D236" s="42"/>
      <c r="E236" s="42"/>
      <c r="H236" s="23"/>
      <c r="L236" s="23"/>
      <c r="M236" s="23"/>
    </row>
    <row r="237" spans="1:14" outlineLevel="1" x14ac:dyDescent="0.3">
      <c r="A237" s="25" t="s">
        <v>325</v>
      </c>
      <c r="C237" s="42"/>
      <c r="D237" s="42"/>
      <c r="E237" s="42"/>
      <c r="H237" s="23"/>
      <c r="L237" s="23"/>
      <c r="M237" s="23"/>
    </row>
    <row r="238" spans="1:14" outlineLevel="1" x14ac:dyDescent="0.3">
      <c r="A238" s="25" t="s">
        <v>326</v>
      </c>
      <c r="C238" s="42"/>
      <c r="D238" s="42"/>
      <c r="E238" s="42"/>
      <c r="H238" s="23"/>
      <c r="L238" s="23"/>
      <c r="M238" s="23"/>
    </row>
    <row r="239" spans="1:14" outlineLevel="1" x14ac:dyDescent="0.3">
      <c r="A239" s="25" t="s">
        <v>327</v>
      </c>
      <c r="D239"/>
      <c r="E239"/>
      <c r="F239"/>
      <c r="G239"/>
      <c r="H239" s="23"/>
      <c r="K239" s="66"/>
      <c r="L239" s="66"/>
      <c r="M239" s="66"/>
      <c r="N239" s="66"/>
    </row>
    <row r="240" spans="1:14" outlineLevel="1" x14ac:dyDescent="0.3">
      <c r="A240" s="25" t="s">
        <v>328</v>
      </c>
      <c r="D240"/>
      <c r="E240"/>
      <c r="F240"/>
      <c r="G240"/>
      <c r="H240" s="23"/>
      <c r="K240" s="66"/>
      <c r="L240" s="66"/>
      <c r="M240" s="66"/>
      <c r="N240" s="66"/>
    </row>
    <row r="241" spans="1:14" outlineLevel="1" x14ac:dyDescent="0.3">
      <c r="A241" s="25" t="s">
        <v>329</v>
      </c>
      <c r="D241"/>
      <c r="E241"/>
      <c r="F241"/>
      <c r="G241"/>
      <c r="H241" s="23"/>
      <c r="K241" s="66"/>
      <c r="L241" s="66"/>
      <c r="M241" s="66"/>
      <c r="N241" s="66"/>
    </row>
    <row r="242" spans="1:14" outlineLevel="1" x14ac:dyDescent="0.3">
      <c r="A242" s="25" t="s">
        <v>330</v>
      </c>
      <c r="D242"/>
      <c r="E242"/>
      <c r="F242"/>
      <c r="G242"/>
      <c r="H242" s="23"/>
      <c r="K242" s="66"/>
      <c r="L242" s="66"/>
      <c r="M242" s="66"/>
      <c r="N242" s="66"/>
    </row>
    <row r="243" spans="1:14" outlineLevel="1" x14ac:dyDescent="0.3">
      <c r="A243" s="25" t="s">
        <v>331</v>
      </c>
      <c r="D243"/>
      <c r="E243"/>
      <c r="F243"/>
      <c r="G243"/>
      <c r="H243" s="23"/>
      <c r="K243" s="66"/>
      <c r="L243" s="66"/>
      <c r="M243" s="66"/>
      <c r="N243" s="66"/>
    </row>
    <row r="244" spans="1:14" outlineLevel="1" x14ac:dyDescent="0.3">
      <c r="A244" s="25" t="s">
        <v>332</v>
      </c>
      <c r="D244"/>
      <c r="E244"/>
      <c r="F244"/>
      <c r="G244"/>
      <c r="H244" s="23"/>
      <c r="K244" s="66"/>
      <c r="L244" s="66"/>
      <c r="M244" s="66"/>
      <c r="N244" s="66"/>
    </row>
    <row r="245" spans="1:14" outlineLevel="1" x14ac:dyDescent="0.3">
      <c r="A245" s="25" t="s">
        <v>333</v>
      </c>
      <c r="D245"/>
      <c r="E245"/>
      <c r="F245"/>
      <c r="G245"/>
      <c r="H245" s="23"/>
      <c r="K245" s="66"/>
      <c r="L245" s="66"/>
      <c r="M245" s="66"/>
      <c r="N245" s="66"/>
    </row>
    <row r="246" spans="1:14" outlineLevel="1" x14ac:dyDescent="0.3">
      <c r="A246" s="25" t="s">
        <v>334</v>
      </c>
      <c r="D246"/>
      <c r="E246"/>
      <c r="F246"/>
      <c r="G246"/>
      <c r="H246" s="23"/>
      <c r="K246" s="66"/>
      <c r="L246" s="66"/>
      <c r="M246" s="66"/>
      <c r="N246" s="66"/>
    </row>
    <row r="247" spans="1:14" outlineLevel="1" x14ac:dyDescent="0.3">
      <c r="A247" s="25" t="s">
        <v>335</v>
      </c>
      <c r="D247"/>
      <c r="E247"/>
      <c r="F247"/>
      <c r="G247"/>
      <c r="H247" s="23"/>
      <c r="K247" s="66"/>
      <c r="L247" s="66"/>
      <c r="M247" s="66"/>
      <c r="N247" s="66"/>
    </row>
    <row r="248" spans="1:14" outlineLevel="1" x14ac:dyDescent="0.3">
      <c r="A248" s="25" t="s">
        <v>336</v>
      </c>
      <c r="D248"/>
      <c r="E248"/>
      <c r="F248"/>
      <c r="G248"/>
      <c r="H248" s="23"/>
      <c r="K248" s="66"/>
      <c r="L248" s="66"/>
      <c r="M248" s="66"/>
      <c r="N248" s="66"/>
    </row>
    <row r="249" spans="1:14" outlineLevel="1" x14ac:dyDescent="0.3">
      <c r="A249" s="25" t="s">
        <v>337</v>
      </c>
      <c r="D249"/>
      <c r="E249"/>
      <c r="F249"/>
      <c r="G249"/>
      <c r="H249" s="23"/>
      <c r="K249" s="66"/>
      <c r="L249" s="66"/>
      <c r="M249" s="66"/>
      <c r="N249" s="66"/>
    </row>
    <row r="250" spans="1:14" outlineLevel="1" x14ac:dyDescent="0.3">
      <c r="A250" s="25" t="s">
        <v>338</v>
      </c>
      <c r="D250"/>
      <c r="E250"/>
      <c r="F250"/>
      <c r="G250"/>
      <c r="H250" s="23"/>
      <c r="K250" s="66"/>
      <c r="L250" s="66"/>
      <c r="M250" s="66"/>
      <c r="N250" s="66"/>
    </row>
    <row r="251" spans="1:14" outlineLevel="1" x14ac:dyDescent="0.3">
      <c r="A251" s="25" t="s">
        <v>339</v>
      </c>
      <c r="D251"/>
      <c r="E251"/>
      <c r="F251"/>
      <c r="G251"/>
      <c r="H251" s="23"/>
      <c r="K251" s="66"/>
      <c r="L251" s="66"/>
      <c r="M251" s="66"/>
      <c r="N251" s="66"/>
    </row>
    <row r="252" spans="1:14" outlineLevel="1" x14ac:dyDescent="0.3">
      <c r="A252" s="25" t="s">
        <v>340</v>
      </c>
      <c r="D252"/>
      <c r="E252"/>
      <c r="F252"/>
      <c r="G252"/>
      <c r="H252" s="23"/>
      <c r="K252" s="66"/>
      <c r="L252" s="66"/>
      <c r="M252" s="66"/>
      <c r="N252" s="66"/>
    </row>
    <row r="253" spans="1:14" outlineLevel="1" x14ac:dyDescent="0.3">
      <c r="A253" s="25" t="s">
        <v>341</v>
      </c>
      <c r="D253"/>
      <c r="E253"/>
      <c r="F253"/>
      <c r="G253"/>
      <c r="H253" s="23"/>
      <c r="K253" s="66"/>
      <c r="L253" s="66"/>
      <c r="M253" s="66"/>
      <c r="N253" s="66"/>
    </row>
    <row r="254" spans="1:14" outlineLevel="1" x14ac:dyDescent="0.3">
      <c r="A254" s="25" t="s">
        <v>342</v>
      </c>
      <c r="D254"/>
      <c r="E254"/>
      <c r="F254"/>
      <c r="G254"/>
      <c r="H254" s="23"/>
      <c r="K254" s="66"/>
      <c r="L254" s="66"/>
      <c r="M254" s="66"/>
      <c r="N254" s="66"/>
    </row>
    <row r="255" spans="1:14" outlineLevel="1" x14ac:dyDescent="0.3">
      <c r="A255" s="25" t="s">
        <v>343</v>
      </c>
      <c r="D255"/>
      <c r="E255"/>
      <c r="F255"/>
      <c r="G255"/>
      <c r="H255" s="23"/>
      <c r="K255" s="66"/>
      <c r="L255" s="66"/>
      <c r="M255" s="66"/>
      <c r="N255" s="66"/>
    </row>
    <row r="256" spans="1:14" outlineLevel="1" x14ac:dyDescent="0.3">
      <c r="A256" s="25" t="s">
        <v>344</v>
      </c>
      <c r="D256"/>
      <c r="E256"/>
      <c r="F256"/>
      <c r="G256"/>
      <c r="H256" s="23"/>
      <c r="K256" s="66"/>
      <c r="L256" s="66"/>
      <c r="M256" s="66"/>
      <c r="N256" s="66"/>
    </row>
    <row r="257" spans="1:14" outlineLevel="1" x14ac:dyDescent="0.3">
      <c r="A257" s="25" t="s">
        <v>345</v>
      </c>
      <c r="D257"/>
      <c r="E257"/>
      <c r="F257"/>
      <c r="G257"/>
      <c r="H257" s="23"/>
      <c r="K257" s="66"/>
      <c r="L257" s="66"/>
      <c r="M257" s="66"/>
      <c r="N257" s="66"/>
    </row>
    <row r="258" spans="1:14" outlineLevel="1" x14ac:dyDescent="0.3">
      <c r="A258" s="25" t="s">
        <v>346</v>
      </c>
      <c r="D258"/>
      <c r="E258"/>
      <c r="F258"/>
      <c r="G258"/>
      <c r="H258" s="23"/>
      <c r="K258" s="66"/>
      <c r="L258" s="66"/>
      <c r="M258" s="66"/>
      <c r="N258" s="66"/>
    </row>
    <row r="259" spans="1:14" outlineLevel="1" x14ac:dyDescent="0.3">
      <c r="A259" s="25" t="s">
        <v>347</v>
      </c>
      <c r="D259"/>
      <c r="E259"/>
      <c r="F259"/>
      <c r="G259"/>
      <c r="H259" s="23"/>
      <c r="K259" s="66"/>
      <c r="L259" s="66"/>
      <c r="M259" s="66"/>
      <c r="N259" s="66"/>
    </row>
    <row r="260" spans="1:14" outlineLevel="1" x14ac:dyDescent="0.3">
      <c r="A260" s="25" t="s">
        <v>348</v>
      </c>
      <c r="D260"/>
      <c r="E260"/>
      <c r="F260"/>
      <c r="G260"/>
      <c r="H260" s="23"/>
      <c r="K260" s="66"/>
      <c r="L260" s="66"/>
      <c r="M260" s="66"/>
      <c r="N260" s="66"/>
    </row>
    <row r="261" spans="1:14" outlineLevel="1" x14ac:dyDescent="0.3">
      <c r="A261" s="25" t="s">
        <v>349</v>
      </c>
      <c r="D261"/>
      <c r="E261"/>
      <c r="F261"/>
      <c r="G261"/>
      <c r="H261" s="23"/>
      <c r="K261" s="66"/>
      <c r="L261" s="66"/>
      <c r="M261" s="66"/>
      <c r="N261" s="66"/>
    </row>
    <row r="262" spans="1:14" outlineLevel="1" x14ac:dyDescent="0.3">
      <c r="A262" s="25" t="s">
        <v>350</v>
      </c>
      <c r="D262"/>
      <c r="E262"/>
      <c r="F262"/>
      <c r="G262"/>
      <c r="H262" s="23"/>
      <c r="K262" s="66"/>
      <c r="L262" s="66"/>
      <c r="M262" s="66"/>
      <c r="N262" s="66"/>
    </row>
    <row r="263" spans="1:14" outlineLevel="1" x14ac:dyDescent="0.3">
      <c r="A263" s="25" t="s">
        <v>351</v>
      </c>
      <c r="D263"/>
      <c r="E263"/>
      <c r="F263"/>
      <c r="G263"/>
      <c r="H263" s="23"/>
      <c r="K263" s="66"/>
      <c r="L263" s="66"/>
      <c r="M263" s="66"/>
      <c r="N263" s="66"/>
    </row>
    <row r="264" spans="1:14" outlineLevel="1" x14ac:dyDescent="0.3">
      <c r="A264" s="25" t="s">
        <v>352</v>
      </c>
      <c r="D264"/>
      <c r="E264"/>
      <c r="F264"/>
      <c r="G264"/>
      <c r="H264" s="23"/>
      <c r="K264" s="66"/>
      <c r="L264" s="66"/>
      <c r="M264" s="66"/>
      <c r="N264" s="66"/>
    </row>
    <row r="265" spans="1:14" outlineLevel="1" x14ac:dyDescent="0.3">
      <c r="A265" s="25" t="s">
        <v>353</v>
      </c>
      <c r="D265"/>
      <c r="E265"/>
      <c r="F265"/>
      <c r="G265"/>
      <c r="H265" s="23"/>
      <c r="K265" s="66"/>
      <c r="L265" s="66"/>
      <c r="M265" s="66"/>
      <c r="N265" s="66"/>
    </row>
    <row r="266" spans="1:14" outlineLevel="1" x14ac:dyDescent="0.3">
      <c r="A266" s="25" t="s">
        <v>354</v>
      </c>
      <c r="D266"/>
      <c r="E266"/>
      <c r="F266"/>
      <c r="G266"/>
      <c r="H266" s="23"/>
      <c r="K266" s="66"/>
      <c r="L266" s="66"/>
      <c r="M266" s="66"/>
      <c r="N266" s="66"/>
    </row>
    <row r="267" spans="1:14" outlineLevel="1" x14ac:dyDescent="0.3">
      <c r="A267" s="25" t="s">
        <v>355</v>
      </c>
      <c r="D267"/>
      <c r="E267"/>
      <c r="F267"/>
      <c r="G267"/>
      <c r="H267" s="23"/>
      <c r="K267" s="66"/>
      <c r="L267" s="66"/>
      <c r="M267" s="66"/>
      <c r="N267" s="66"/>
    </row>
    <row r="268" spans="1:14" outlineLevel="1" x14ac:dyDescent="0.3">
      <c r="A268" s="25" t="s">
        <v>356</v>
      </c>
      <c r="D268"/>
      <c r="E268"/>
      <c r="F268"/>
      <c r="G268"/>
      <c r="H268" s="23"/>
      <c r="K268" s="66"/>
      <c r="L268" s="66"/>
      <c r="M268" s="66"/>
      <c r="N268" s="66"/>
    </row>
    <row r="269" spans="1:14" outlineLevel="1" x14ac:dyDescent="0.3">
      <c r="A269" s="25" t="s">
        <v>357</v>
      </c>
      <c r="D269"/>
      <c r="E269"/>
      <c r="F269"/>
      <c r="G269"/>
      <c r="H269" s="23"/>
      <c r="K269" s="66"/>
      <c r="L269" s="66"/>
      <c r="M269" s="66"/>
      <c r="N269" s="66"/>
    </row>
    <row r="270" spans="1:14" outlineLevel="1" x14ac:dyDescent="0.3">
      <c r="A270" s="25" t="s">
        <v>358</v>
      </c>
      <c r="D270"/>
      <c r="E270"/>
      <c r="F270"/>
      <c r="G270"/>
      <c r="H270" s="23"/>
      <c r="K270" s="66"/>
      <c r="L270" s="66"/>
      <c r="M270" s="66"/>
      <c r="N270" s="66"/>
    </row>
    <row r="271" spans="1:14" outlineLevel="1" x14ac:dyDescent="0.3">
      <c r="A271" s="25" t="s">
        <v>359</v>
      </c>
      <c r="D271"/>
      <c r="E271"/>
      <c r="F271"/>
      <c r="G271"/>
      <c r="H271" s="23"/>
      <c r="K271" s="66"/>
      <c r="L271" s="66"/>
      <c r="M271" s="66"/>
      <c r="N271" s="66"/>
    </row>
    <row r="272" spans="1:14" outlineLevel="1" x14ac:dyDescent="0.3">
      <c r="A272" s="25" t="s">
        <v>360</v>
      </c>
      <c r="D272"/>
      <c r="E272"/>
      <c r="F272"/>
      <c r="G272"/>
      <c r="H272" s="23"/>
      <c r="K272" s="66"/>
      <c r="L272" s="66"/>
      <c r="M272" s="66"/>
      <c r="N272" s="66"/>
    </row>
    <row r="273" spans="1:14" outlineLevel="1" x14ac:dyDescent="0.3">
      <c r="A273" s="25" t="s">
        <v>361</v>
      </c>
      <c r="D273"/>
      <c r="E273"/>
      <c r="F273"/>
      <c r="G273"/>
      <c r="H273" s="23"/>
      <c r="K273" s="66"/>
      <c r="L273" s="66"/>
      <c r="M273" s="66"/>
      <c r="N273" s="66"/>
    </row>
    <row r="274" spans="1:14" outlineLevel="1" x14ac:dyDescent="0.3">
      <c r="A274" s="25" t="s">
        <v>362</v>
      </c>
      <c r="D274"/>
      <c r="E274"/>
      <c r="F274"/>
      <c r="G274"/>
      <c r="H274" s="23"/>
      <c r="K274" s="66"/>
      <c r="L274" s="66"/>
      <c r="M274" s="66"/>
      <c r="N274" s="66"/>
    </row>
    <row r="275" spans="1:14" outlineLevel="1" x14ac:dyDescent="0.3">
      <c r="A275" s="25" t="s">
        <v>363</v>
      </c>
      <c r="D275"/>
      <c r="E275"/>
      <c r="F275"/>
      <c r="G275"/>
      <c r="H275" s="23"/>
      <c r="K275" s="66"/>
      <c r="L275" s="66"/>
      <c r="M275" s="66"/>
      <c r="N275" s="66"/>
    </row>
    <row r="276" spans="1:14" outlineLevel="1" x14ac:dyDescent="0.3">
      <c r="A276" s="25" t="s">
        <v>364</v>
      </c>
      <c r="D276"/>
      <c r="E276"/>
      <c r="F276"/>
      <c r="G276"/>
      <c r="H276" s="23"/>
      <c r="K276" s="66"/>
      <c r="L276" s="66"/>
      <c r="M276" s="66"/>
      <c r="N276" s="66"/>
    </row>
    <row r="277" spans="1:14" outlineLevel="1" x14ac:dyDescent="0.3">
      <c r="A277" s="25" t="s">
        <v>365</v>
      </c>
      <c r="D277"/>
      <c r="E277"/>
      <c r="F277"/>
      <c r="G277"/>
      <c r="H277" s="23"/>
      <c r="K277" s="66"/>
      <c r="L277" s="66"/>
      <c r="M277" s="66"/>
      <c r="N277" s="66"/>
    </row>
    <row r="278" spans="1:14" outlineLevel="1" x14ac:dyDescent="0.3">
      <c r="A278" s="25" t="s">
        <v>366</v>
      </c>
      <c r="D278"/>
      <c r="E278"/>
      <c r="F278"/>
      <c r="G278"/>
      <c r="H278" s="23"/>
      <c r="K278" s="66"/>
      <c r="L278" s="66"/>
      <c r="M278" s="66"/>
      <c r="N278" s="66"/>
    </row>
    <row r="279" spans="1:14" outlineLevel="1" x14ac:dyDescent="0.3">
      <c r="A279" s="25" t="s">
        <v>367</v>
      </c>
      <c r="D279"/>
      <c r="E279"/>
      <c r="F279"/>
      <c r="G279"/>
      <c r="H279" s="23"/>
      <c r="K279" s="66"/>
      <c r="L279" s="66"/>
      <c r="M279" s="66"/>
      <c r="N279" s="66"/>
    </row>
    <row r="280" spans="1:14" outlineLevel="1" x14ac:dyDescent="0.3">
      <c r="A280" s="25" t="s">
        <v>368</v>
      </c>
      <c r="D280"/>
      <c r="E280"/>
      <c r="F280"/>
      <c r="G280"/>
      <c r="H280" s="23"/>
      <c r="K280" s="66"/>
      <c r="L280" s="66"/>
      <c r="M280" s="66"/>
      <c r="N280" s="66"/>
    </row>
    <row r="281" spans="1:14" outlineLevel="1" x14ac:dyDescent="0.3">
      <c r="A281" s="25" t="s">
        <v>369</v>
      </c>
      <c r="D281"/>
      <c r="E281"/>
      <c r="F281"/>
      <c r="G281"/>
      <c r="H281" s="23"/>
      <c r="K281" s="66"/>
      <c r="L281" s="66"/>
      <c r="M281" s="66"/>
      <c r="N281" s="66"/>
    </row>
    <row r="282" spans="1:14" outlineLevel="1" x14ac:dyDescent="0.3">
      <c r="A282" s="25" t="s">
        <v>370</v>
      </c>
      <c r="D282"/>
      <c r="E282"/>
      <c r="F282"/>
      <c r="G282"/>
      <c r="H282" s="23"/>
      <c r="K282" s="66"/>
      <c r="L282" s="66"/>
      <c r="M282" s="66"/>
      <c r="N282" s="66"/>
    </row>
    <row r="283" spans="1:14" outlineLevel="1" x14ac:dyDescent="0.3">
      <c r="A283" s="25" t="s">
        <v>371</v>
      </c>
      <c r="D283"/>
      <c r="E283"/>
      <c r="F283"/>
      <c r="G283"/>
      <c r="H283" s="23"/>
      <c r="K283" s="66"/>
      <c r="L283" s="66"/>
      <c r="M283" s="66"/>
      <c r="N283" s="66"/>
    </row>
    <row r="284" spans="1:14" outlineLevel="1" x14ac:dyDescent="0.3">
      <c r="A284" s="25" t="s">
        <v>372</v>
      </c>
      <c r="D284"/>
      <c r="E284"/>
      <c r="F284"/>
      <c r="G284"/>
      <c r="H284" s="23"/>
      <c r="K284" s="66"/>
      <c r="L284" s="66"/>
      <c r="M284" s="66"/>
      <c r="N284" s="66"/>
    </row>
    <row r="285" spans="1:14" ht="36" x14ac:dyDescent="0.3">
      <c r="A285" s="36"/>
      <c r="B285" s="36" t="s">
        <v>373</v>
      </c>
      <c r="C285" s="36" t="s">
        <v>1</v>
      </c>
      <c r="D285" s="36" t="s">
        <v>1</v>
      </c>
      <c r="E285" s="36"/>
      <c r="F285" s="37"/>
      <c r="G285" s="38"/>
      <c r="H285" s="23"/>
      <c r="I285" s="29"/>
      <c r="J285" s="29"/>
      <c r="K285" s="29"/>
      <c r="L285" s="29"/>
      <c r="M285" s="31"/>
    </row>
    <row r="286" spans="1:14" ht="18" x14ac:dyDescent="0.3">
      <c r="A286" s="67" t="s">
        <v>374</v>
      </c>
      <c r="B286" s="68"/>
      <c r="C286" s="68"/>
      <c r="D286" s="68"/>
      <c r="E286" s="68"/>
      <c r="F286" s="69"/>
      <c r="G286" s="68"/>
      <c r="H286" s="23"/>
      <c r="I286" s="29"/>
      <c r="J286" s="29"/>
      <c r="K286" s="29"/>
      <c r="L286" s="29"/>
      <c r="M286" s="31"/>
    </row>
    <row r="287" spans="1:14" ht="18" x14ac:dyDescent="0.3">
      <c r="A287" s="67" t="s">
        <v>375</v>
      </c>
      <c r="B287" s="68"/>
      <c r="C287" s="68"/>
      <c r="D287" s="68"/>
      <c r="E287" s="68"/>
      <c r="F287" s="69"/>
      <c r="G287" s="68"/>
      <c r="H287" s="23"/>
      <c r="I287" s="29"/>
      <c r="J287" s="29"/>
      <c r="K287" s="29"/>
      <c r="L287" s="29"/>
      <c r="M287" s="31"/>
    </row>
    <row r="288" spans="1:14" x14ac:dyDescent="0.3">
      <c r="A288" s="25" t="s">
        <v>376</v>
      </c>
      <c r="B288" s="40" t="s">
        <v>377</v>
      </c>
      <c r="C288" s="70">
        <f>ROW(B38)</f>
        <v>38</v>
      </c>
      <c r="D288" s="61"/>
      <c r="E288" s="61"/>
      <c r="F288" s="61"/>
      <c r="G288" s="61"/>
      <c r="H288" s="23"/>
      <c r="I288" s="40"/>
      <c r="J288" s="70"/>
      <c r="L288" s="61"/>
      <c r="M288" s="61"/>
      <c r="N288" s="61"/>
    </row>
    <row r="289" spans="1:14" x14ac:dyDescent="0.3">
      <c r="A289" s="25" t="s">
        <v>378</v>
      </c>
      <c r="B289" s="40" t="s">
        <v>379</v>
      </c>
      <c r="C289" s="70">
        <f>ROW(B39)</f>
        <v>39</v>
      </c>
      <c r="E289" s="61"/>
      <c r="F289" s="61"/>
      <c r="H289" s="23"/>
      <c r="I289" s="40"/>
      <c r="J289" s="70"/>
      <c r="L289" s="61"/>
      <c r="M289" s="61"/>
    </row>
    <row r="290" spans="1:14" x14ac:dyDescent="0.3">
      <c r="A290" s="25" t="s">
        <v>380</v>
      </c>
      <c r="B290" s="40" t="s">
        <v>381</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3">
      <c r="A291" s="25" t="s">
        <v>382</v>
      </c>
      <c r="B291" s="40" t="s">
        <v>383</v>
      </c>
      <c r="C291" s="70">
        <f>ROW(B52)</f>
        <v>52</v>
      </c>
      <c r="H291" s="23"/>
      <c r="I291" s="40"/>
      <c r="J291" s="70"/>
    </row>
    <row r="292" spans="1:14" x14ac:dyDescent="0.3">
      <c r="A292" s="25" t="s">
        <v>384</v>
      </c>
      <c r="B292" s="40" t="s">
        <v>385</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3">
      <c r="A293" s="25" t="s">
        <v>386</v>
      </c>
      <c r="B293" s="40" t="s">
        <v>387</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3">
      <c r="A294" s="25" t="s">
        <v>388</v>
      </c>
      <c r="B294" s="40" t="s">
        <v>389</v>
      </c>
      <c r="C294" s="70">
        <f>ROW(B111)</f>
        <v>111</v>
      </c>
      <c r="F294" s="71"/>
      <c r="H294" s="23"/>
      <c r="I294" s="40"/>
      <c r="J294" s="70"/>
      <c r="M294" s="71"/>
    </row>
    <row r="295" spans="1:14" x14ac:dyDescent="0.3">
      <c r="A295" s="25" t="s">
        <v>390</v>
      </c>
      <c r="B295" s="40" t="s">
        <v>391</v>
      </c>
      <c r="C295" s="70">
        <f>ROW(B163)</f>
        <v>163</v>
      </c>
      <c r="E295" s="71"/>
      <c r="F295" s="71"/>
      <c r="H295" s="23"/>
      <c r="I295" s="40"/>
      <c r="J295" s="70"/>
      <c r="L295" s="71"/>
      <c r="M295" s="71"/>
    </row>
    <row r="296" spans="1:14" x14ac:dyDescent="0.3">
      <c r="A296" s="25" t="s">
        <v>392</v>
      </c>
      <c r="B296" s="40" t="s">
        <v>393</v>
      </c>
      <c r="C296" s="70">
        <f>ROW(B137)</f>
        <v>137</v>
      </c>
      <c r="E296" s="71"/>
      <c r="F296" s="71"/>
      <c r="H296" s="23"/>
      <c r="I296" s="40"/>
      <c r="J296" s="70"/>
      <c r="L296" s="71"/>
      <c r="M296" s="71"/>
    </row>
    <row r="297" spans="1:14" x14ac:dyDescent="0.3">
      <c r="A297" s="25" t="s">
        <v>394</v>
      </c>
      <c r="B297" s="25" t="s">
        <v>395</v>
      </c>
      <c r="C297" s="70" t="str">
        <f>ROW('C. HTT Harmonised Glossary'!B17)&amp;" for Harmonised Glossary"</f>
        <v>17 for Harmonised Glossary</v>
      </c>
      <c r="E297" s="71"/>
      <c r="H297" s="23"/>
      <c r="J297" s="70"/>
      <c r="L297" s="71"/>
    </row>
    <row r="298" spans="1:14" x14ac:dyDescent="0.3">
      <c r="A298" s="25" t="s">
        <v>396</v>
      </c>
      <c r="B298" s="40" t="s">
        <v>397</v>
      </c>
      <c r="C298" s="70">
        <f>ROW(B65)</f>
        <v>65</v>
      </c>
      <c r="E298" s="71"/>
      <c r="H298" s="23"/>
      <c r="I298" s="40"/>
      <c r="J298" s="70"/>
      <c r="L298" s="71"/>
    </row>
    <row r="299" spans="1:14" x14ac:dyDescent="0.3">
      <c r="A299" s="25" t="s">
        <v>398</v>
      </c>
      <c r="B299" s="40" t="s">
        <v>399</v>
      </c>
      <c r="C299" s="70">
        <f>ROW(B88)</f>
        <v>88</v>
      </c>
      <c r="E299" s="71"/>
      <c r="H299" s="23"/>
      <c r="I299" s="40"/>
      <c r="J299" s="70"/>
      <c r="L299" s="71"/>
    </row>
    <row r="300" spans="1:14" x14ac:dyDescent="0.3">
      <c r="A300" s="25" t="s">
        <v>400</v>
      </c>
      <c r="B300" s="40" t="s">
        <v>401</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3">
      <c r="A301" s="25" t="s">
        <v>402</v>
      </c>
      <c r="B301" s="40"/>
      <c r="C301" s="70"/>
      <c r="D301" s="70"/>
      <c r="E301" s="71"/>
      <c r="H301" s="23"/>
      <c r="I301" s="40"/>
      <c r="J301" s="70"/>
      <c r="K301" s="70"/>
      <c r="L301" s="71"/>
    </row>
    <row r="302" spans="1:14" outlineLevel="1" x14ac:dyDescent="0.3">
      <c r="A302" s="25" t="s">
        <v>403</v>
      </c>
      <c r="B302" s="40"/>
      <c r="C302" s="70"/>
      <c r="D302" s="70"/>
      <c r="E302" s="71"/>
      <c r="H302" s="23"/>
      <c r="I302" s="40"/>
      <c r="J302" s="70"/>
      <c r="K302" s="70"/>
      <c r="L302" s="71"/>
    </row>
    <row r="303" spans="1:14" outlineLevel="1" x14ac:dyDescent="0.3">
      <c r="A303" s="25" t="s">
        <v>404</v>
      </c>
      <c r="B303" s="40"/>
      <c r="C303" s="70"/>
      <c r="D303" s="70"/>
      <c r="E303" s="71"/>
      <c r="H303" s="23"/>
      <c r="I303" s="40"/>
      <c r="J303" s="70"/>
      <c r="K303" s="70"/>
      <c r="L303" s="71"/>
    </row>
    <row r="304" spans="1:14" outlineLevel="1" x14ac:dyDescent="0.3">
      <c r="A304" s="25" t="s">
        <v>405</v>
      </c>
      <c r="B304" s="40"/>
      <c r="C304" s="70"/>
      <c r="D304" s="70"/>
      <c r="E304" s="71"/>
      <c r="H304" s="23"/>
      <c r="I304" s="40"/>
      <c r="J304" s="70"/>
      <c r="K304" s="70"/>
      <c r="L304" s="71"/>
    </row>
    <row r="305" spans="1:14" outlineLevel="1" x14ac:dyDescent="0.3">
      <c r="A305" s="25" t="s">
        <v>406</v>
      </c>
      <c r="B305" s="40"/>
      <c r="C305" s="70"/>
      <c r="D305" s="70"/>
      <c r="E305" s="71"/>
      <c r="H305" s="23"/>
      <c r="I305" s="40"/>
      <c r="J305" s="70"/>
      <c r="K305" s="70"/>
      <c r="L305" s="71"/>
      <c r="N305" s="54"/>
    </row>
    <row r="306" spans="1:14" outlineLevel="1" x14ac:dyDescent="0.3">
      <c r="A306" s="25" t="s">
        <v>407</v>
      </c>
      <c r="B306" s="40"/>
      <c r="C306" s="70"/>
      <c r="D306" s="70"/>
      <c r="E306" s="71"/>
      <c r="H306" s="23"/>
      <c r="I306" s="40"/>
      <c r="J306" s="70"/>
      <c r="K306" s="70"/>
      <c r="L306" s="71"/>
      <c r="N306" s="54"/>
    </row>
    <row r="307" spans="1:14" outlineLevel="1" x14ac:dyDescent="0.3">
      <c r="A307" s="25" t="s">
        <v>408</v>
      </c>
      <c r="B307" s="40"/>
      <c r="C307" s="70"/>
      <c r="D307" s="70"/>
      <c r="E307" s="71"/>
      <c r="H307" s="23"/>
      <c r="I307" s="40"/>
      <c r="J307" s="70"/>
      <c r="K307" s="70"/>
      <c r="L307" s="71"/>
      <c r="N307" s="54"/>
    </row>
    <row r="308" spans="1:14" outlineLevel="1" x14ac:dyDescent="0.3">
      <c r="A308" s="25" t="s">
        <v>409</v>
      </c>
      <c r="B308" s="40"/>
      <c r="C308" s="70"/>
      <c r="D308" s="70"/>
      <c r="E308" s="71"/>
      <c r="H308" s="23"/>
      <c r="I308" s="40"/>
      <c r="J308" s="70"/>
      <c r="K308" s="70"/>
      <c r="L308" s="71"/>
      <c r="N308" s="54"/>
    </row>
    <row r="309" spans="1:14" outlineLevel="1" x14ac:dyDescent="0.3">
      <c r="A309" s="25" t="s">
        <v>410</v>
      </c>
      <c r="B309" s="40"/>
      <c r="C309" s="70"/>
      <c r="D309" s="70"/>
      <c r="E309" s="71"/>
      <c r="H309" s="23"/>
      <c r="I309" s="40"/>
      <c r="J309" s="70"/>
      <c r="K309" s="70"/>
      <c r="L309" s="71"/>
      <c r="N309" s="54"/>
    </row>
    <row r="310" spans="1:14" outlineLevel="1" x14ac:dyDescent="0.3">
      <c r="A310" s="25" t="s">
        <v>411</v>
      </c>
      <c r="H310" s="23"/>
      <c r="N310" s="54"/>
    </row>
    <row r="311" spans="1:14" ht="36" x14ac:dyDescent="0.3">
      <c r="A311" s="37"/>
      <c r="B311" s="36" t="s">
        <v>31</v>
      </c>
      <c r="C311" s="37"/>
      <c r="D311" s="37"/>
      <c r="E311" s="37"/>
      <c r="F311" s="37"/>
      <c r="G311" s="38"/>
      <c r="H311" s="23"/>
      <c r="I311" s="29"/>
      <c r="J311" s="31"/>
      <c r="K311" s="31"/>
      <c r="L311" s="31"/>
      <c r="M311" s="31"/>
      <c r="N311" s="54"/>
    </row>
    <row r="312" spans="1:14" x14ac:dyDescent="0.3">
      <c r="A312" s="25" t="s">
        <v>5</v>
      </c>
      <c r="B312" s="48" t="s">
        <v>412</v>
      </c>
      <c r="C312" s="25" t="s">
        <v>35</v>
      </c>
      <c r="H312" s="23"/>
      <c r="I312" s="48"/>
      <c r="J312" s="70"/>
      <c r="N312" s="54"/>
    </row>
    <row r="313" spans="1:14" outlineLevel="1" x14ac:dyDescent="0.3">
      <c r="A313" s="25" t="s">
        <v>413</v>
      </c>
      <c r="B313" s="48"/>
      <c r="C313" s="70"/>
      <c r="H313" s="23"/>
      <c r="I313" s="48"/>
      <c r="J313" s="70"/>
      <c r="N313" s="54"/>
    </row>
    <row r="314" spans="1:14" outlineLevel="1" x14ac:dyDescent="0.3">
      <c r="A314" s="25" t="s">
        <v>414</v>
      </c>
      <c r="B314" s="48"/>
      <c r="C314" s="70"/>
      <c r="H314" s="23"/>
      <c r="I314" s="48"/>
      <c r="J314" s="70"/>
      <c r="N314" s="54"/>
    </row>
    <row r="315" spans="1:14" outlineLevel="1" x14ac:dyDescent="0.3">
      <c r="A315" s="25" t="s">
        <v>415</v>
      </c>
      <c r="B315" s="48"/>
      <c r="C315" s="70"/>
      <c r="H315" s="23"/>
      <c r="I315" s="48"/>
      <c r="J315" s="70"/>
      <c r="N315" s="54"/>
    </row>
    <row r="316" spans="1:14" outlineLevel="1" x14ac:dyDescent="0.3">
      <c r="A316" s="25" t="s">
        <v>416</v>
      </c>
      <c r="B316" s="48"/>
      <c r="C316" s="70"/>
      <c r="H316" s="23"/>
      <c r="I316" s="48"/>
      <c r="J316" s="70"/>
      <c r="N316" s="54"/>
    </row>
    <row r="317" spans="1:14" outlineLevel="1" x14ac:dyDescent="0.3">
      <c r="A317" s="25" t="s">
        <v>417</v>
      </c>
      <c r="B317" s="48"/>
      <c r="C317" s="70"/>
      <c r="H317" s="23"/>
      <c r="I317" s="48"/>
      <c r="J317" s="70"/>
      <c r="N317" s="54"/>
    </row>
    <row r="318" spans="1:14" outlineLevel="1" x14ac:dyDescent="0.3">
      <c r="A318" s="25" t="s">
        <v>418</v>
      </c>
      <c r="B318" s="48"/>
      <c r="C318" s="70"/>
      <c r="H318" s="23"/>
      <c r="I318" s="48"/>
      <c r="J318" s="70"/>
      <c r="N318" s="54"/>
    </row>
    <row r="319" spans="1:14" ht="18" x14ac:dyDescent="0.3">
      <c r="A319" s="37"/>
      <c r="B319" s="36" t="s">
        <v>32</v>
      </c>
      <c r="C319" s="37"/>
      <c r="D319" s="37"/>
      <c r="E319" s="37"/>
      <c r="F319" s="37"/>
      <c r="G319" s="38"/>
      <c r="H319" s="23"/>
      <c r="I319" s="29"/>
      <c r="J319" s="31"/>
      <c r="K319" s="31"/>
      <c r="L319" s="31"/>
      <c r="M319" s="31"/>
      <c r="N319" s="54"/>
    </row>
    <row r="320" spans="1:14" ht="15" customHeight="1" outlineLevel="1" x14ac:dyDescent="0.3">
      <c r="A320" s="44"/>
      <c r="B320" s="45" t="s">
        <v>419</v>
      </c>
      <c r="C320" s="44"/>
      <c r="D320" s="44"/>
      <c r="E320" s="46"/>
      <c r="F320" s="47"/>
      <c r="G320" s="47"/>
      <c r="H320" s="23"/>
      <c r="L320" s="23"/>
      <c r="M320" s="23"/>
      <c r="N320" s="54"/>
    </row>
    <row r="321" spans="1:14" outlineLevel="1" x14ac:dyDescent="0.3">
      <c r="A321" s="25" t="s">
        <v>420</v>
      </c>
      <c r="B321" s="40" t="s">
        <v>421</v>
      </c>
      <c r="C321" s="40"/>
      <c r="H321" s="23"/>
      <c r="I321" s="54"/>
      <c r="J321" s="54"/>
      <c r="K321" s="54"/>
      <c r="L321" s="54"/>
      <c r="M321" s="54"/>
      <c r="N321" s="54"/>
    </row>
    <row r="322" spans="1:14" outlineLevel="1" x14ac:dyDescent="0.3">
      <c r="A322" s="25" t="s">
        <v>422</v>
      </c>
      <c r="B322" s="40" t="s">
        <v>423</v>
      </c>
      <c r="C322" s="40"/>
      <c r="H322" s="23"/>
      <c r="I322" s="54"/>
      <c r="J322" s="54"/>
      <c r="K322" s="54"/>
      <c r="L322" s="54"/>
      <c r="M322" s="54"/>
      <c r="N322" s="54"/>
    </row>
    <row r="323" spans="1:14" outlineLevel="1" x14ac:dyDescent="0.3">
      <c r="A323" s="25" t="s">
        <v>424</v>
      </c>
      <c r="B323" s="40" t="s">
        <v>425</v>
      </c>
      <c r="C323" s="40"/>
      <c r="H323" s="23"/>
      <c r="I323" s="54"/>
      <c r="J323" s="54"/>
      <c r="K323" s="54"/>
      <c r="L323" s="54"/>
      <c r="M323" s="54"/>
      <c r="N323" s="54"/>
    </row>
    <row r="324" spans="1:14" outlineLevel="1" x14ac:dyDescent="0.3">
      <c r="A324" s="25" t="s">
        <v>426</v>
      </c>
      <c r="B324" s="40" t="s">
        <v>427</v>
      </c>
      <c r="H324" s="23"/>
      <c r="I324" s="54"/>
      <c r="J324" s="54"/>
      <c r="K324" s="54"/>
      <c r="L324" s="54"/>
      <c r="M324" s="54"/>
      <c r="N324" s="54"/>
    </row>
    <row r="325" spans="1:14" outlineLevel="1" x14ac:dyDescent="0.3">
      <c r="A325" s="25" t="s">
        <v>428</v>
      </c>
      <c r="B325" s="40" t="s">
        <v>429</v>
      </c>
      <c r="H325" s="23"/>
      <c r="I325" s="54"/>
      <c r="J325" s="54"/>
      <c r="K325" s="54"/>
      <c r="L325" s="54"/>
      <c r="M325" s="54"/>
      <c r="N325" s="54"/>
    </row>
    <row r="326" spans="1:14" outlineLevel="1" x14ac:dyDescent="0.3">
      <c r="A326" s="25" t="s">
        <v>430</v>
      </c>
      <c r="B326" s="40" t="s">
        <v>431</v>
      </c>
      <c r="H326" s="23"/>
      <c r="I326" s="54"/>
      <c r="J326" s="54"/>
      <c r="K326" s="54"/>
      <c r="L326" s="54"/>
      <c r="M326" s="54"/>
      <c r="N326" s="54"/>
    </row>
    <row r="327" spans="1:14" outlineLevel="1" x14ac:dyDescent="0.3">
      <c r="A327" s="25" t="s">
        <v>432</v>
      </c>
      <c r="B327" s="40" t="s">
        <v>433</v>
      </c>
      <c r="H327" s="23"/>
      <c r="I327" s="54"/>
      <c r="J327" s="54"/>
      <c r="K327" s="54"/>
      <c r="L327" s="54"/>
      <c r="M327" s="54"/>
      <c r="N327" s="54"/>
    </row>
    <row r="328" spans="1:14" outlineLevel="1" x14ac:dyDescent="0.3">
      <c r="A328" s="25" t="s">
        <v>434</v>
      </c>
      <c r="B328" s="40" t="s">
        <v>435</v>
      </c>
      <c r="H328" s="23"/>
      <c r="I328" s="54"/>
      <c r="J328" s="54"/>
      <c r="K328" s="54"/>
      <c r="L328" s="54"/>
      <c r="M328" s="54"/>
      <c r="N328" s="54"/>
    </row>
    <row r="329" spans="1:14" outlineLevel="1" x14ac:dyDescent="0.3">
      <c r="A329" s="25" t="s">
        <v>436</v>
      </c>
      <c r="B329" s="40" t="s">
        <v>437</v>
      </c>
      <c r="H329" s="23"/>
      <c r="I329" s="54"/>
      <c r="J329" s="54"/>
      <c r="K329" s="54"/>
      <c r="L329" s="54"/>
      <c r="M329" s="54"/>
      <c r="N329" s="54"/>
    </row>
    <row r="330" spans="1:14" outlineLevel="1" x14ac:dyDescent="0.3">
      <c r="A330" s="25" t="s">
        <v>438</v>
      </c>
      <c r="B330" s="53" t="s">
        <v>439</v>
      </c>
      <c r="H330" s="23"/>
      <c r="I330" s="54"/>
      <c r="J330" s="54"/>
      <c r="K330" s="54"/>
      <c r="L330" s="54"/>
      <c r="M330" s="54"/>
      <c r="N330" s="54"/>
    </row>
    <row r="331" spans="1:14" outlineLevel="1" x14ac:dyDescent="0.3">
      <c r="A331" s="25" t="s">
        <v>440</v>
      </c>
      <c r="B331" s="53" t="s">
        <v>439</v>
      </c>
      <c r="H331" s="23"/>
      <c r="I331" s="54"/>
      <c r="J331" s="54"/>
      <c r="K331" s="54"/>
      <c r="L331" s="54"/>
      <c r="M331" s="54"/>
      <c r="N331" s="54"/>
    </row>
    <row r="332" spans="1:14" outlineLevel="1" x14ac:dyDescent="0.3">
      <c r="A332" s="25" t="s">
        <v>441</v>
      </c>
      <c r="B332" s="53" t="s">
        <v>439</v>
      </c>
      <c r="H332" s="23"/>
      <c r="I332" s="54"/>
      <c r="J332" s="54"/>
      <c r="K332" s="54"/>
      <c r="L332" s="54"/>
      <c r="M332" s="54"/>
      <c r="N332" s="54"/>
    </row>
    <row r="333" spans="1:14" outlineLevel="1" x14ac:dyDescent="0.3">
      <c r="A333" s="25" t="s">
        <v>442</v>
      </c>
      <c r="B333" s="53" t="s">
        <v>439</v>
      </c>
      <c r="H333" s="23"/>
      <c r="I333" s="54"/>
      <c r="J333" s="54"/>
      <c r="K333" s="54"/>
      <c r="L333" s="54"/>
      <c r="M333" s="54"/>
      <c r="N333" s="54"/>
    </row>
    <row r="334" spans="1:14" outlineLevel="1" x14ac:dyDescent="0.3">
      <c r="A334" s="25" t="s">
        <v>443</v>
      </c>
      <c r="B334" s="53" t="s">
        <v>439</v>
      </c>
      <c r="H334" s="23"/>
      <c r="I334" s="54"/>
      <c r="J334" s="54"/>
      <c r="K334" s="54"/>
      <c r="L334" s="54"/>
      <c r="M334" s="54"/>
      <c r="N334" s="54"/>
    </row>
    <row r="335" spans="1:14" outlineLevel="1" x14ac:dyDescent="0.3">
      <c r="A335" s="25" t="s">
        <v>444</v>
      </c>
      <c r="B335" s="53" t="s">
        <v>439</v>
      </c>
      <c r="H335" s="23"/>
      <c r="I335" s="54"/>
      <c r="J335" s="54"/>
      <c r="K335" s="54"/>
      <c r="L335" s="54"/>
      <c r="M335" s="54"/>
      <c r="N335" s="54"/>
    </row>
    <row r="336" spans="1:14" outlineLevel="1" x14ac:dyDescent="0.3">
      <c r="A336" s="25" t="s">
        <v>445</v>
      </c>
      <c r="B336" s="53" t="s">
        <v>439</v>
      </c>
      <c r="H336" s="23"/>
      <c r="I336" s="54"/>
      <c r="J336" s="54"/>
      <c r="K336" s="54"/>
      <c r="L336" s="54"/>
      <c r="M336" s="54"/>
      <c r="N336" s="54"/>
    </row>
    <row r="337" spans="1:14" outlineLevel="1" x14ac:dyDescent="0.3">
      <c r="A337" s="25" t="s">
        <v>446</v>
      </c>
      <c r="B337" s="53" t="s">
        <v>439</v>
      </c>
      <c r="H337" s="23"/>
      <c r="I337" s="54"/>
      <c r="J337" s="54"/>
      <c r="K337" s="54"/>
      <c r="L337" s="54"/>
      <c r="M337" s="54"/>
      <c r="N337" s="54"/>
    </row>
    <row r="338" spans="1:14" outlineLevel="1" x14ac:dyDescent="0.3">
      <c r="A338" s="25" t="s">
        <v>447</v>
      </c>
      <c r="B338" s="53" t="s">
        <v>439</v>
      </c>
      <c r="H338" s="23"/>
      <c r="I338" s="54"/>
      <c r="J338" s="54"/>
      <c r="K338" s="54"/>
      <c r="L338" s="54"/>
      <c r="M338" s="54"/>
      <c r="N338" s="54"/>
    </row>
    <row r="339" spans="1:14" outlineLevel="1" x14ac:dyDescent="0.3">
      <c r="A339" s="25" t="s">
        <v>448</v>
      </c>
      <c r="B339" s="53" t="s">
        <v>439</v>
      </c>
      <c r="H339" s="23"/>
      <c r="I339" s="54"/>
      <c r="J339" s="54"/>
      <c r="K339" s="54"/>
      <c r="L339" s="54"/>
      <c r="M339" s="54"/>
      <c r="N339" s="54"/>
    </row>
    <row r="340" spans="1:14" outlineLevel="1" x14ac:dyDescent="0.3">
      <c r="A340" s="25" t="s">
        <v>449</v>
      </c>
      <c r="B340" s="53" t="s">
        <v>439</v>
      </c>
      <c r="H340" s="23"/>
      <c r="I340" s="54"/>
      <c r="J340" s="54"/>
      <c r="K340" s="54"/>
      <c r="L340" s="54"/>
      <c r="M340" s="54"/>
      <c r="N340" s="54"/>
    </row>
    <row r="341" spans="1:14" outlineLevel="1" x14ac:dyDescent="0.3">
      <c r="A341" s="25" t="s">
        <v>450</v>
      </c>
      <c r="B341" s="53" t="s">
        <v>439</v>
      </c>
      <c r="H341" s="23"/>
      <c r="I341" s="54"/>
      <c r="J341" s="54"/>
      <c r="K341" s="54"/>
      <c r="L341" s="54"/>
      <c r="M341" s="54"/>
      <c r="N341" s="54"/>
    </row>
    <row r="342" spans="1:14" outlineLevel="1" x14ac:dyDescent="0.3">
      <c r="A342" s="25" t="s">
        <v>451</v>
      </c>
      <c r="B342" s="53" t="s">
        <v>439</v>
      </c>
      <c r="H342" s="23"/>
      <c r="I342" s="54"/>
      <c r="J342" s="54"/>
      <c r="K342" s="54"/>
      <c r="L342" s="54"/>
      <c r="M342" s="54"/>
      <c r="N342" s="54"/>
    </row>
    <row r="343" spans="1:14" outlineLevel="1" x14ac:dyDescent="0.3">
      <c r="A343" s="25" t="s">
        <v>452</v>
      </c>
      <c r="B343" s="53" t="s">
        <v>439</v>
      </c>
      <c r="H343" s="23"/>
      <c r="I343" s="54"/>
      <c r="J343" s="54"/>
      <c r="K343" s="54"/>
      <c r="L343" s="54"/>
      <c r="M343" s="54"/>
      <c r="N343" s="54"/>
    </row>
    <row r="344" spans="1:14" outlineLevel="1" x14ac:dyDescent="0.3">
      <c r="A344" s="25" t="s">
        <v>453</v>
      </c>
      <c r="B344" s="53" t="s">
        <v>439</v>
      </c>
      <c r="H344" s="23"/>
      <c r="I344" s="54"/>
      <c r="J344" s="54"/>
      <c r="K344" s="54"/>
      <c r="L344" s="54"/>
      <c r="M344" s="54"/>
      <c r="N344" s="54"/>
    </row>
    <row r="345" spans="1:14" outlineLevel="1" x14ac:dyDescent="0.3">
      <c r="A345" s="25" t="s">
        <v>454</v>
      </c>
      <c r="B345" s="53" t="s">
        <v>439</v>
      </c>
      <c r="H345" s="23"/>
      <c r="I345" s="54"/>
      <c r="J345" s="54"/>
      <c r="K345" s="54"/>
      <c r="L345" s="54"/>
      <c r="M345" s="54"/>
      <c r="N345" s="54"/>
    </row>
    <row r="346" spans="1:14" outlineLevel="1" x14ac:dyDescent="0.3">
      <c r="A346" s="25" t="s">
        <v>455</v>
      </c>
      <c r="B346" s="53" t="s">
        <v>439</v>
      </c>
      <c r="H346" s="23"/>
      <c r="I346" s="54"/>
      <c r="J346" s="54"/>
      <c r="K346" s="54"/>
      <c r="L346" s="54"/>
      <c r="M346" s="54"/>
      <c r="N346" s="54"/>
    </row>
    <row r="347" spans="1:14" outlineLevel="1" x14ac:dyDescent="0.3">
      <c r="A347" s="25" t="s">
        <v>456</v>
      </c>
      <c r="B347" s="53" t="s">
        <v>439</v>
      </c>
      <c r="H347" s="23"/>
      <c r="I347" s="54"/>
      <c r="J347" s="54"/>
      <c r="K347" s="54"/>
      <c r="L347" s="54"/>
      <c r="M347" s="54"/>
      <c r="N347" s="54"/>
    </row>
    <row r="348" spans="1:14" outlineLevel="1" x14ac:dyDescent="0.3">
      <c r="A348" s="25" t="s">
        <v>457</v>
      </c>
      <c r="B348" s="53" t="s">
        <v>439</v>
      </c>
      <c r="H348" s="23"/>
      <c r="I348" s="54"/>
      <c r="J348" s="54"/>
      <c r="K348" s="54"/>
      <c r="L348" s="54"/>
      <c r="M348" s="54"/>
      <c r="N348" s="54"/>
    </row>
    <row r="349" spans="1:14" outlineLevel="1" x14ac:dyDescent="0.3">
      <c r="A349" s="25" t="s">
        <v>458</v>
      </c>
      <c r="B349" s="53" t="s">
        <v>439</v>
      </c>
      <c r="H349" s="23"/>
      <c r="I349" s="54"/>
      <c r="J349" s="54"/>
      <c r="K349" s="54"/>
      <c r="L349" s="54"/>
      <c r="M349" s="54"/>
      <c r="N349" s="54"/>
    </row>
    <row r="350" spans="1:14" outlineLevel="1" x14ac:dyDescent="0.3">
      <c r="A350" s="25" t="s">
        <v>459</v>
      </c>
      <c r="B350" s="53" t="s">
        <v>439</v>
      </c>
      <c r="H350" s="23"/>
      <c r="I350" s="54"/>
      <c r="J350" s="54"/>
      <c r="K350" s="54"/>
      <c r="L350" s="54"/>
      <c r="M350" s="54"/>
      <c r="N350" s="54"/>
    </row>
    <row r="351" spans="1:14" outlineLevel="1" x14ac:dyDescent="0.3">
      <c r="A351" s="25" t="s">
        <v>460</v>
      </c>
      <c r="B351" s="53" t="s">
        <v>439</v>
      </c>
      <c r="H351" s="23"/>
      <c r="I351" s="54"/>
      <c r="J351" s="54"/>
      <c r="K351" s="54"/>
      <c r="L351" s="54"/>
      <c r="M351" s="54"/>
      <c r="N351" s="54"/>
    </row>
    <row r="352" spans="1:14" outlineLevel="1" x14ac:dyDescent="0.3">
      <c r="A352" s="25" t="s">
        <v>461</v>
      </c>
      <c r="B352" s="53" t="s">
        <v>439</v>
      </c>
      <c r="H352" s="23"/>
      <c r="I352" s="54"/>
      <c r="J352" s="54"/>
      <c r="K352" s="54"/>
      <c r="L352" s="54"/>
      <c r="M352" s="54"/>
      <c r="N352" s="54"/>
    </row>
    <row r="353" spans="1:14" outlineLevel="1" x14ac:dyDescent="0.3">
      <c r="A353" s="25" t="s">
        <v>462</v>
      </c>
      <c r="B353" s="53" t="s">
        <v>439</v>
      </c>
      <c r="H353" s="23"/>
      <c r="I353" s="54"/>
      <c r="J353" s="54"/>
      <c r="K353" s="54"/>
      <c r="L353" s="54"/>
      <c r="M353" s="54"/>
      <c r="N353" s="54"/>
    </row>
    <row r="354" spans="1:14" outlineLevel="1" x14ac:dyDescent="0.3">
      <c r="A354" s="25" t="s">
        <v>463</v>
      </c>
      <c r="B354" s="53" t="s">
        <v>439</v>
      </c>
      <c r="H354" s="23"/>
      <c r="I354" s="54"/>
      <c r="J354" s="54"/>
      <c r="K354" s="54"/>
      <c r="L354" s="54"/>
      <c r="M354" s="54"/>
      <c r="N354" s="54"/>
    </row>
    <row r="355" spans="1:14" outlineLevel="1" x14ac:dyDescent="0.3">
      <c r="A355" s="25" t="s">
        <v>464</v>
      </c>
      <c r="B355" s="53" t="s">
        <v>439</v>
      </c>
      <c r="H355" s="23"/>
      <c r="I355" s="54"/>
      <c r="J355" s="54"/>
      <c r="K355" s="54"/>
      <c r="L355" s="54"/>
      <c r="M355" s="54"/>
      <c r="N355" s="54"/>
    </row>
    <row r="356" spans="1:14" outlineLevel="1" x14ac:dyDescent="0.3">
      <c r="A356" s="25" t="s">
        <v>465</v>
      </c>
      <c r="B356" s="53" t="s">
        <v>439</v>
      </c>
      <c r="H356" s="23"/>
      <c r="I356" s="54"/>
      <c r="J356" s="54"/>
      <c r="K356" s="54"/>
      <c r="L356" s="54"/>
      <c r="M356" s="54"/>
      <c r="N356" s="54"/>
    </row>
    <row r="357" spans="1:14" outlineLevel="1" x14ac:dyDescent="0.3">
      <c r="A357" s="25" t="s">
        <v>466</v>
      </c>
      <c r="B357" s="53" t="s">
        <v>439</v>
      </c>
      <c r="H357" s="23"/>
      <c r="I357" s="54"/>
      <c r="J357" s="54"/>
      <c r="K357" s="54"/>
      <c r="L357" s="54"/>
      <c r="M357" s="54"/>
      <c r="N357" s="54"/>
    </row>
    <row r="358" spans="1:14" outlineLevel="1" x14ac:dyDescent="0.3">
      <c r="A358" s="25" t="s">
        <v>467</v>
      </c>
      <c r="B358" s="53" t="s">
        <v>439</v>
      </c>
      <c r="H358" s="23"/>
      <c r="I358" s="54"/>
      <c r="J358" s="54"/>
      <c r="K358" s="54"/>
      <c r="L358" s="54"/>
      <c r="M358" s="54"/>
      <c r="N358" s="54"/>
    </row>
    <row r="359" spans="1:14" outlineLevel="1" x14ac:dyDescent="0.3">
      <c r="A359" s="25" t="s">
        <v>468</v>
      </c>
      <c r="B359" s="53" t="s">
        <v>439</v>
      </c>
      <c r="H359" s="23"/>
      <c r="I359" s="54"/>
      <c r="J359" s="54"/>
      <c r="K359" s="54"/>
      <c r="L359" s="54"/>
      <c r="M359" s="54"/>
      <c r="N359" s="54"/>
    </row>
    <row r="360" spans="1:14" outlineLevel="1" x14ac:dyDescent="0.3">
      <c r="A360" s="25" t="s">
        <v>469</v>
      </c>
      <c r="B360" s="53" t="s">
        <v>439</v>
      </c>
      <c r="H360" s="23"/>
      <c r="I360" s="54"/>
      <c r="J360" s="54"/>
      <c r="K360" s="54"/>
      <c r="L360" s="54"/>
      <c r="M360" s="54"/>
      <c r="N360" s="54"/>
    </row>
    <row r="361" spans="1:14" outlineLevel="1" x14ac:dyDescent="0.3">
      <c r="A361" s="25" t="s">
        <v>470</v>
      </c>
      <c r="B361" s="53" t="s">
        <v>439</v>
      </c>
      <c r="H361" s="23"/>
      <c r="I361" s="54"/>
      <c r="J361" s="54"/>
      <c r="K361" s="54"/>
      <c r="L361" s="54"/>
      <c r="M361" s="54"/>
      <c r="N361" s="54"/>
    </row>
    <row r="362" spans="1:14" outlineLevel="1" x14ac:dyDescent="0.3">
      <c r="A362" s="25" t="s">
        <v>471</v>
      </c>
      <c r="B362" s="53" t="s">
        <v>439</v>
      </c>
      <c r="H362" s="23"/>
      <c r="I362" s="54"/>
      <c r="J362" s="54"/>
      <c r="K362" s="54"/>
      <c r="L362" s="54"/>
      <c r="M362" s="54"/>
      <c r="N362" s="54"/>
    </row>
    <row r="363" spans="1:14" outlineLevel="1" x14ac:dyDescent="0.3">
      <c r="A363" s="25" t="s">
        <v>472</v>
      </c>
      <c r="B363" s="53" t="s">
        <v>439</v>
      </c>
      <c r="H363" s="23"/>
      <c r="I363" s="54"/>
      <c r="J363" s="54"/>
      <c r="K363" s="54"/>
      <c r="L363" s="54"/>
      <c r="M363" s="54"/>
      <c r="N363" s="54"/>
    </row>
    <row r="364" spans="1:14" outlineLevel="1" x14ac:dyDescent="0.3">
      <c r="A364" s="25" t="s">
        <v>473</v>
      </c>
      <c r="B364" s="53" t="s">
        <v>439</v>
      </c>
      <c r="H364" s="23"/>
      <c r="I364" s="54"/>
      <c r="J364" s="54"/>
      <c r="K364" s="54"/>
      <c r="L364" s="54"/>
      <c r="M364" s="54"/>
      <c r="N364" s="54"/>
    </row>
    <row r="365" spans="1:14" outlineLevel="1" x14ac:dyDescent="0.3">
      <c r="A365" s="25" t="s">
        <v>474</v>
      </c>
      <c r="B365" s="53" t="s">
        <v>439</v>
      </c>
      <c r="H365" s="23"/>
      <c r="I365" s="54"/>
      <c r="J365" s="54"/>
      <c r="K365" s="54"/>
      <c r="L365" s="54"/>
      <c r="M365" s="54"/>
      <c r="N365" s="54"/>
    </row>
    <row r="366" spans="1:14" x14ac:dyDescent="0.3">
      <c r="H366" s="23"/>
      <c r="I366" s="54"/>
      <c r="J366" s="54"/>
      <c r="K366" s="54"/>
      <c r="L366" s="54"/>
      <c r="M366" s="54"/>
      <c r="N366" s="54"/>
    </row>
    <row r="367" spans="1:14" x14ac:dyDescent="0.3">
      <c r="H367" s="23"/>
      <c r="I367" s="54"/>
      <c r="J367" s="54"/>
      <c r="K367" s="54"/>
      <c r="L367" s="54"/>
      <c r="M367" s="54"/>
      <c r="N367" s="54"/>
    </row>
    <row r="368" spans="1:14" x14ac:dyDescent="0.3">
      <c r="H368" s="23"/>
      <c r="I368" s="54"/>
      <c r="J368" s="54"/>
      <c r="K368" s="54"/>
      <c r="L368" s="54"/>
      <c r="M368" s="54"/>
      <c r="N368" s="54"/>
    </row>
    <row r="369" spans="1:14" x14ac:dyDescent="0.3">
      <c r="A369" s="54"/>
      <c r="B369" s="54"/>
      <c r="C369" s="54"/>
      <c r="D369" s="54"/>
      <c r="E369" s="54"/>
      <c r="F369" s="54"/>
      <c r="G369" s="54"/>
      <c r="H369" s="23"/>
      <c r="I369" s="54"/>
      <c r="J369" s="54"/>
      <c r="K369" s="54"/>
      <c r="L369" s="54"/>
      <c r="M369" s="54"/>
      <c r="N369" s="54"/>
    </row>
    <row r="370" spans="1:14" x14ac:dyDescent="0.3">
      <c r="A370" s="54"/>
      <c r="B370" s="54"/>
      <c r="C370" s="54"/>
      <c r="D370" s="54"/>
      <c r="E370" s="54"/>
      <c r="F370" s="54"/>
      <c r="G370" s="54"/>
      <c r="H370" s="23"/>
      <c r="I370" s="54"/>
      <c r="J370" s="54"/>
      <c r="K370" s="54"/>
      <c r="L370" s="54"/>
      <c r="M370" s="54"/>
      <c r="N370" s="54"/>
    </row>
    <row r="371" spans="1:14" x14ac:dyDescent="0.3">
      <c r="A371" s="54"/>
      <c r="B371" s="54"/>
      <c r="C371" s="54"/>
      <c r="D371" s="54"/>
      <c r="E371" s="54"/>
      <c r="F371" s="54"/>
      <c r="G371" s="54"/>
      <c r="H371" s="23"/>
      <c r="I371" s="54"/>
      <c r="J371" s="54"/>
      <c r="K371" s="54"/>
      <c r="L371" s="54"/>
      <c r="M371" s="54"/>
      <c r="N371" s="54"/>
    </row>
    <row r="372" spans="1:14" x14ac:dyDescent="0.3">
      <c r="A372" s="54"/>
      <c r="B372" s="54"/>
      <c r="C372" s="54"/>
      <c r="D372" s="54"/>
      <c r="E372" s="54"/>
      <c r="F372" s="54"/>
      <c r="G372" s="54"/>
      <c r="H372" s="23"/>
      <c r="I372" s="54"/>
      <c r="J372" s="54"/>
      <c r="K372" s="54"/>
      <c r="L372" s="54"/>
      <c r="M372" s="54"/>
      <c r="N372" s="54"/>
    </row>
    <row r="373" spans="1:14" x14ac:dyDescent="0.3">
      <c r="A373" s="54"/>
      <c r="B373" s="54"/>
      <c r="C373" s="54"/>
      <c r="D373" s="54"/>
      <c r="E373" s="54"/>
      <c r="F373" s="54"/>
      <c r="G373" s="54"/>
      <c r="H373" s="23"/>
      <c r="I373" s="54"/>
      <c r="J373" s="54"/>
      <c r="K373" s="54"/>
      <c r="L373" s="54"/>
      <c r="M373" s="54"/>
      <c r="N373" s="54"/>
    </row>
    <row r="374" spans="1:14" x14ac:dyDescent="0.3">
      <c r="A374" s="54"/>
      <c r="B374" s="54"/>
      <c r="C374" s="54"/>
      <c r="D374" s="54"/>
      <c r="E374" s="54"/>
      <c r="F374" s="54"/>
      <c r="G374" s="54"/>
      <c r="H374" s="23"/>
      <c r="I374" s="54"/>
      <c r="J374" s="54"/>
      <c r="K374" s="54"/>
      <c r="L374" s="54"/>
      <c r="M374" s="54"/>
      <c r="N374" s="54"/>
    </row>
    <row r="375" spans="1:14" x14ac:dyDescent="0.3">
      <c r="A375" s="54"/>
      <c r="B375" s="54"/>
      <c r="C375" s="54"/>
      <c r="D375" s="54"/>
      <c r="E375" s="54"/>
      <c r="F375" s="54"/>
      <c r="G375" s="54"/>
      <c r="H375" s="23"/>
      <c r="I375" s="54"/>
      <c r="J375" s="54"/>
      <c r="K375" s="54"/>
      <c r="L375" s="54"/>
      <c r="M375" s="54"/>
      <c r="N375" s="54"/>
    </row>
    <row r="376" spans="1:14" x14ac:dyDescent="0.3">
      <c r="A376" s="54"/>
      <c r="B376" s="54"/>
      <c r="C376" s="54"/>
      <c r="D376" s="54"/>
      <c r="E376" s="54"/>
      <c r="F376" s="54"/>
      <c r="G376" s="54"/>
      <c r="H376" s="23"/>
      <c r="I376" s="54"/>
      <c r="J376" s="54"/>
      <c r="K376" s="54"/>
      <c r="L376" s="54"/>
      <c r="M376" s="54"/>
      <c r="N376" s="54"/>
    </row>
    <row r="377" spans="1:14" x14ac:dyDescent="0.3">
      <c r="A377" s="54"/>
      <c r="B377" s="54"/>
      <c r="C377" s="54"/>
      <c r="D377" s="54"/>
      <c r="E377" s="54"/>
      <c r="F377" s="54"/>
      <c r="G377" s="54"/>
      <c r="H377" s="23"/>
      <c r="I377" s="54"/>
      <c r="J377" s="54"/>
      <c r="K377" s="54"/>
      <c r="L377" s="54"/>
      <c r="M377" s="54"/>
      <c r="N377" s="54"/>
    </row>
    <row r="378" spans="1:14" x14ac:dyDescent="0.3">
      <c r="A378" s="54"/>
      <c r="B378" s="54"/>
      <c r="C378" s="54"/>
      <c r="D378" s="54"/>
      <c r="E378" s="54"/>
      <c r="F378" s="54"/>
      <c r="G378" s="54"/>
      <c r="H378" s="23"/>
      <c r="I378" s="54"/>
      <c r="J378" s="54"/>
      <c r="K378" s="54"/>
      <c r="L378" s="54"/>
      <c r="M378" s="54"/>
      <c r="N378" s="54"/>
    </row>
    <row r="379" spans="1:14" x14ac:dyDescent="0.3">
      <c r="A379" s="54"/>
      <c r="B379" s="54"/>
      <c r="C379" s="54"/>
      <c r="D379" s="54"/>
      <c r="E379" s="54"/>
      <c r="F379" s="54"/>
      <c r="G379" s="54"/>
      <c r="H379" s="23"/>
      <c r="I379" s="54"/>
      <c r="J379" s="54"/>
      <c r="K379" s="54"/>
      <c r="L379" s="54"/>
      <c r="M379" s="54"/>
      <c r="N379" s="54"/>
    </row>
    <row r="380" spans="1:14" x14ac:dyDescent="0.3">
      <c r="A380" s="54"/>
      <c r="B380" s="54"/>
      <c r="C380" s="54"/>
      <c r="D380" s="54"/>
      <c r="E380" s="54"/>
      <c r="F380" s="54"/>
      <c r="G380" s="54"/>
      <c r="H380" s="23"/>
      <c r="I380" s="54"/>
      <c r="J380" s="54"/>
      <c r="K380" s="54"/>
      <c r="L380" s="54"/>
      <c r="M380" s="54"/>
      <c r="N380" s="54"/>
    </row>
    <row r="381" spans="1:14" x14ac:dyDescent="0.3">
      <c r="A381" s="54"/>
      <c r="B381" s="54"/>
      <c r="C381" s="54"/>
      <c r="D381" s="54"/>
      <c r="E381" s="54"/>
      <c r="F381" s="54"/>
      <c r="G381" s="54"/>
      <c r="H381" s="23"/>
      <c r="I381" s="54"/>
      <c r="J381" s="54"/>
      <c r="K381" s="54"/>
      <c r="L381" s="54"/>
      <c r="M381" s="54"/>
      <c r="N381" s="54"/>
    </row>
    <row r="382" spans="1:14" x14ac:dyDescent="0.3">
      <c r="A382" s="54"/>
      <c r="B382" s="54"/>
      <c r="C382" s="54"/>
      <c r="D382" s="54"/>
      <c r="E382" s="54"/>
      <c r="F382" s="54"/>
      <c r="G382" s="54"/>
      <c r="H382" s="23"/>
      <c r="I382" s="54"/>
      <c r="J382" s="54"/>
      <c r="K382" s="54"/>
      <c r="L382" s="54"/>
      <c r="M382" s="54"/>
      <c r="N382" s="54"/>
    </row>
    <row r="383" spans="1:14" x14ac:dyDescent="0.3">
      <c r="A383" s="54"/>
      <c r="B383" s="54"/>
      <c r="C383" s="54"/>
      <c r="D383" s="54"/>
      <c r="E383" s="54"/>
      <c r="F383" s="54"/>
      <c r="G383" s="54"/>
      <c r="H383" s="23"/>
      <c r="I383" s="54"/>
      <c r="J383" s="54"/>
      <c r="K383" s="54"/>
      <c r="L383" s="54"/>
      <c r="M383" s="54"/>
      <c r="N383" s="54"/>
    </row>
    <row r="384" spans="1:14" x14ac:dyDescent="0.3">
      <c r="A384" s="54"/>
      <c r="B384" s="54"/>
      <c r="C384" s="54"/>
      <c r="D384" s="54"/>
      <c r="E384" s="54"/>
      <c r="F384" s="54"/>
      <c r="G384" s="54"/>
      <c r="H384" s="23"/>
      <c r="I384" s="54"/>
      <c r="J384" s="54"/>
      <c r="K384" s="54"/>
      <c r="L384" s="54"/>
      <c r="M384" s="54"/>
      <c r="N384" s="54"/>
    </row>
    <row r="385" spans="1:14" x14ac:dyDescent="0.3">
      <c r="A385" s="54"/>
      <c r="B385" s="54"/>
      <c r="C385" s="54"/>
      <c r="D385" s="54"/>
      <c r="E385" s="54"/>
      <c r="F385" s="54"/>
      <c r="G385" s="54"/>
      <c r="H385" s="23"/>
      <c r="I385" s="54"/>
      <c r="J385" s="54"/>
      <c r="K385" s="54"/>
      <c r="L385" s="54"/>
      <c r="M385" s="54"/>
      <c r="N385" s="54"/>
    </row>
    <row r="386" spans="1:14" x14ac:dyDescent="0.3">
      <c r="A386" s="54"/>
      <c r="B386" s="54"/>
      <c r="C386" s="54"/>
      <c r="D386" s="54"/>
      <c r="E386" s="54"/>
      <c r="F386" s="54"/>
      <c r="G386" s="54"/>
      <c r="H386" s="23"/>
      <c r="I386" s="54"/>
      <c r="J386" s="54"/>
      <c r="K386" s="54"/>
      <c r="L386" s="54"/>
      <c r="M386" s="54"/>
      <c r="N386" s="54"/>
    </row>
    <row r="387" spans="1:14" x14ac:dyDescent="0.3">
      <c r="A387" s="54"/>
      <c r="B387" s="54"/>
      <c r="C387" s="54"/>
      <c r="D387" s="54"/>
      <c r="E387" s="54"/>
      <c r="F387" s="54"/>
      <c r="G387" s="54"/>
      <c r="H387" s="23"/>
      <c r="I387" s="54"/>
      <c r="J387" s="54"/>
      <c r="K387" s="54"/>
      <c r="L387" s="54"/>
      <c r="M387" s="54"/>
      <c r="N387" s="54"/>
    </row>
    <row r="388" spans="1:14" x14ac:dyDescent="0.3">
      <c r="A388" s="54"/>
      <c r="B388" s="54"/>
      <c r="C388" s="54"/>
      <c r="D388" s="54"/>
      <c r="E388" s="54"/>
      <c r="F388" s="54"/>
      <c r="G388" s="54"/>
      <c r="H388" s="23"/>
      <c r="I388" s="54"/>
      <c r="J388" s="54"/>
      <c r="K388" s="54"/>
      <c r="L388" s="54"/>
      <c r="M388" s="54"/>
      <c r="N388" s="54"/>
    </row>
    <row r="389" spans="1:14" x14ac:dyDescent="0.3">
      <c r="A389" s="54"/>
      <c r="B389" s="54"/>
      <c r="C389" s="54"/>
      <c r="D389" s="54"/>
      <c r="E389" s="54"/>
      <c r="F389" s="54"/>
      <c r="G389" s="54"/>
      <c r="H389" s="23"/>
      <c r="I389" s="54"/>
      <c r="J389" s="54"/>
      <c r="K389" s="54"/>
      <c r="L389" s="54"/>
      <c r="M389" s="54"/>
      <c r="N389" s="54"/>
    </row>
    <row r="390" spans="1:14" x14ac:dyDescent="0.3">
      <c r="A390" s="54"/>
      <c r="B390" s="54"/>
      <c r="C390" s="54"/>
      <c r="D390" s="54"/>
      <c r="E390" s="54"/>
      <c r="F390" s="54"/>
      <c r="G390" s="54"/>
      <c r="H390" s="23"/>
      <c r="I390" s="54"/>
      <c r="J390" s="54"/>
      <c r="K390" s="54"/>
      <c r="L390" s="54"/>
      <c r="M390" s="54"/>
      <c r="N390" s="54"/>
    </row>
    <row r="391" spans="1:14" x14ac:dyDescent="0.3">
      <c r="A391" s="54"/>
      <c r="B391" s="54"/>
      <c r="C391" s="54"/>
      <c r="D391" s="54"/>
      <c r="E391" s="54"/>
      <c r="F391" s="54"/>
      <c r="G391" s="54"/>
      <c r="H391" s="23"/>
      <c r="I391" s="54"/>
      <c r="J391" s="54"/>
      <c r="K391" s="54"/>
      <c r="L391" s="54"/>
      <c r="M391" s="54"/>
      <c r="N391" s="54"/>
    </row>
    <row r="392" spans="1:14" x14ac:dyDescent="0.3">
      <c r="A392" s="54"/>
      <c r="B392" s="54"/>
      <c r="C392" s="54"/>
      <c r="D392" s="54"/>
      <c r="E392" s="54"/>
      <c r="F392" s="54"/>
      <c r="G392" s="54"/>
      <c r="H392" s="23"/>
      <c r="I392" s="54"/>
      <c r="J392" s="54"/>
      <c r="K392" s="54"/>
      <c r="L392" s="54"/>
      <c r="M392" s="54"/>
      <c r="N392" s="54"/>
    </row>
    <row r="393" spans="1:14" x14ac:dyDescent="0.3">
      <c r="A393" s="54"/>
      <c r="B393" s="54"/>
      <c r="C393" s="54"/>
      <c r="D393" s="54"/>
      <c r="E393" s="54"/>
      <c r="F393" s="54"/>
      <c r="G393" s="54"/>
      <c r="H393" s="23"/>
      <c r="I393" s="54"/>
      <c r="J393" s="54"/>
      <c r="K393" s="54"/>
      <c r="L393" s="54"/>
      <c r="M393" s="54"/>
      <c r="N393" s="54"/>
    </row>
    <row r="394" spans="1:14" x14ac:dyDescent="0.3">
      <c r="A394" s="54"/>
      <c r="B394" s="54"/>
      <c r="C394" s="54"/>
      <c r="D394" s="54"/>
      <c r="E394" s="54"/>
      <c r="F394" s="54"/>
      <c r="G394" s="54"/>
      <c r="H394" s="23"/>
      <c r="I394" s="54"/>
      <c r="J394" s="54"/>
      <c r="K394" s="54"/>
      <c r="L394" s="54"/>
      <c r="M394" s="54"/>
      <c r="N394" s="54"/>
    </row>
    <row r="395" spans="1:14" x14ac:dyDescent="0.3">
      <c r="A395" s="54"/>
      <c r="B395" s="54"/>
      <c r="C395" s="54"/>
      <c r="D395" s="54"/>
      <c r="E395" s="54"/>
      <c r="F395" s="54"/>
      <c r="G395" s="54"/>
      <c r="H395" s="23"/>
      <c r="I395" s="54"/>
      <c r="J395" s="54"/>
      <c r="K395" s="54"/>
      <c r="L395" s="54"/>
      <c r="M395" s="54"/>
      <c r="N395" s="54"/>
    </row>
    <row r="396" spans="1:14" x14ac:dyDescent="0.3">
      <c r="A396" s="54"/>
      <c r="B396" s="54"/>
      <c r="C396" s="54"/>
      <c r="D396" s="54"/>
      <c r="E396" s="54"/>
      <c r="F396" s="54"/>
      <c r="G396" s="54"/>
      <c r="H396" s="23"/>
      <c r="I396" s="54"/>
      <c r="J396" s="54"/>
      <c r="K396" s="54"/>
      <c r="L396" s="54"/>
      <c r="M396" s="54"/>
      <c r="N396" s="54"/>
    </row>
    <row r="397" spans="1:14" x14ac:dyDescent="0.3">
      <c r="A397" s="54"/>
      <c r="B397" s="54"/>
      <c r="C397" s="54"/>
      <c r="D397" s="54"/>
      <c r="E397" s="54"/>
      <c r="F397" s="54"/>
      <c r="G397" s="54"/>
      <c r="H397" s="23"/>
      <c r="I397" s="54"/>
      <c r="J397" s="54"/>
      <c r="K397" s="54"/>
      <c r="L397" s="54"/>
      <c r="M397" s="54"/>
      <c r="N397" s="54"/>
    </row>
    <row r="398" spans="1:14" x14ac:dyDescent="0.3">
      <c r="A398" s="54"/>
      <c r="B398" s="54"/>
      <c r="C398" s="54"/>
      <c r="D398" s="54"/>
      <c r="E398" s="54"/>
      <c r="F398" s="54"/>
      <c r="G398" s="54"/>
      <c r="H398" s="23"/>
      <c r="I398" s="54"/>
      <c r="J398" s="54"/>
      <c r="K398" s="54"/>
      <c r="L398" s="54"/>
      <c r="M398" s="54"/>
      <c r="N398" s="54"/>
    </row>
    <row r="399" spans="1:14" x14ac:dyDescent="0.3">
      <c r="A399" s="54"/>
      <c r="B399" s="54"/>
      <c r="C399" s="54"/>
      <c r="D399" s="54"/>
      <c r="E399" s="54"/>
      <c r="F399" s="54"/>
      <c r="G399" s="54"/>
      <c r="H399" s="23"/>
      <c r="I399" s="54"/>
      <c r="J399" s="54"/>
      <c r="K399" s="54"/>
      <c r="L399" s="54"/>
      <c r="M399" s="54"/>
      <c r="N399" s="54"/>
    </row>
    <row r="400" spans="1:14" x14ac:dyDescent="0.3">
      <c r="A400" s="54"/>
      <c r="B400" s="54"/>
      <c r="C400" s="54"/>
      <c r="D400" s="54"/>
      <c r="E400" s="54"/>
      <c r="F400" s="54"/>
      <c r="G400" s="54"/>
      <c r="H400" s="23"/>
      <c r="I400" s="54"/>
      <c r="J400" s="54"/>
      <c r="K400" s="54"/>
      <c r="L400" s="54"/>
      <c r="M400" s="54"/>
      <c r="N400" s="54"/>
    </row>
    <row r="401" spans="1:14" x14ac:dyDescent="0.3">
      <c r="A401" s="54"/>
      <c r="B401" s="54"/>
      <c r="C401" s="54"/>
      <c r="D401" s="54"/>
      <c r="E401" s="54"/>
      <c r="F401" s="54"/>
      <c r="G401" s="54"/>
      <c r="H401" s="23"/>
      <c r="I401" s="54"/>
      <c r="J401" s="54"/>
      <c r="K401" s="54"/>
      <c r="L401" s="54"/>
      <c r="M401" s="54"/>
      <c r="N401" s="54"/>
    </row>
    <row r="402" spans="1:14" x14ac:dyDescent="0.3">
      <c r="A402" s="54"/>
      <c r="B402" s="54"/>
      <c r="C402" s="54"/>
      <c r="D402" s="54"/>
      <c r="E402" s="54"/>
      <c r="F402" s="54"/>
      <c r="G402" s="54"/>
      <c r="H402" s="23"/>
      <c r="I402" s="54"/>
      <c r="J402" s="54"/>
      <c r="K402" s="54"/>
      <c r="L402" s="54"/>
      <c r="M402" s="54"/>
      <c r="N402" s="54"/>
    </row>
    <row r="403" spans="1:14" x14ac:dyDescent="0.3">
      <c r="A403" s="54"/>
      <c r="B403" s="54"/>
      <c r="C403" s="54"/>
      <c r="D403" s="54"/>
      <c r="E403" s="54"/>
      <c r="F403" s="54"/>
      <c r="G403" s="54"/>
      <c r="H403" s="23"/>
      <c r="I403" s="54"/>
      <c r="J403" s="54"/>
      <c r="K403" s="54"/>
      <c r="L403" s="54"/>
      <c r="M403" s="54"/>
      <c r="N403" s="54"/>
    </row>
    <row r="404" spans="1:14" x14ac:dyDescent="0.3">
      <c r="A404" s="54"/>
      <c r="B404" s="54"/>
      <c r="C404" s="54"/>
      <c r="D404" s="54"/>
      <c r="E404" s="54"/>
      <c r="F404" s="54"/>
      <c r="G404" s="54"/>
      <c r="H404" s="23"/>
      <c r="I404" s="54"/>
      <c r="J404" s="54"/>
      <c r="K404" s="54"/>
      <c r="L404" s="54"/>
      <c r="M404" s="54"/>
      <c r="N404" s="54"/>
    </row>
    <row r="405" spans="1:14" x14ac:dyDescent="0.3">
      <c r="A405" s="54"/>
      <c r="B405" s="54"/>
      <c r="C405" s="54"/>
      <c r="D405" s="54"/>
      <c r="E405" s="54"/>
      <c r="F405" s="54"/>
      <c r="G405" s="54"/>
      <c r="H405" s="23"/>
      <c r="I405" s="54"/>
      <c r="J405" s="54"/>
      <c r="K405" s="54"/>
      <c r="L405" s="54"/>
      <c r="M405" s="54"/>
      <c r="N405" s="54"/>
    </row>
    <row r="406" spans="1:14" x14ac:dyDescent="0.3">
      <c r="A406" s="54"/>
      <c r="B406" s="54"/>
      <c r="C406" s="54"/>
      <c r="D406" s="54"/>
      <c r="E406" s="54"/>
      <c r="F406" s="54"/>
      <c r="G406" s="54"/>
      <c r="H406" s="23"/>
      <c r="I406" s="54"/>
      <c r="J406" s="54"/>
      <c r="K406" s="54"/>
      <c r="L406" s="54"/>
      <c r="M406" s="54"/>
      <c r="N406" s="54"/>
    </row>
    <row r="407" spans="1:14" x14ac:dyDescent="0.3">
      <c r="A407" s="54"/>
      <c r="B407" s="54"/>
      <c r="C407" s="54"/>
      <c r="D407" s="54"/>
      <c r="E407" s="54"/>
      <c r="F407" s="54"/>
      <c r="G407" s="54"/>
      <c r="H407" s="23"/>
      <c r="I407" s="54"/>
      <c r="J407" s="54"/>
      <c r="K407" s="54"/>
      <c r="L407" s="54"/>
      <c r="M407" s="54"/>
      <c r="N407" s="54"/>
    </row>
    <row r="408" spans="1:14" x14ac:dyDescent="0.3">
      <c r="A408" s="54"/>
      <c r="B408" s="54"/>
      <c r="C408" s="54"/>
      <c r="D408" s="54"/>
      <c r="E408" s="54"/>
      <c r="F408" s="54"/>
      <c r="G408" s="54"/>
      <c r="H408" s="23"/>
      <c r="I408" s="54"/>
      <c r="J408" s="54"/>
      <c r="K408" s="54"/>
      <c r="L408" s="54"/>
      <c r="M408" s="54"/>
      <c r="N408" s="54"/>
    </row>
    <row r="409" spans="1:14" x14ac:dyDescent="0.3">
      <c r="A409" s="54"/>
      <c r="B409" s="54"/>
      <c r="C409" s="54"/>
      <c r="D409" s="54"/>
      <c r="E409" s="54"/>
      <c r="F409" s="54"/>
      <c r="G409" s="54"/>
      <c r="H409" s="23"/>
      <c r="I409" s="54"/>
      <c r="J409" s="54"/>
      <c r="K409" s="54"/>
      <c r="L409" s="54"/>
      <c r="M409" s="54"/>
      <c r="N409" s="54"/>
    </row>
    <row r="410" spans="1:14" x14ac:dyDescent="0.3">
      <c r="A410" s="54"/>
      <c r="B410" s="54"/>
      <c r="C410" s="54"/>
      <c r="D410" s="54"/>
      <c r="E410" s="54"/>
      <c r="F410" s="54"/>
      <c r="G410" s="54"/>
      <c r="H410" s="23"/>
      <c r="I410" s="54"/>
      <c r="J410" s="54"/>
      <c r="K410" s="54"/>
      <c r="L410" s="54"/>
      <c r="M410" s="54"/>
      <c r="N410" s="54"/>
    </row>
    <row r="411" spans="1:14" x14ac:dyDescent="0.3">
      <c r="A411" s="54"/>
      <c r="B411" s="54"/>
      <c r="C411" s="54"/>
      <c r="D411" s="54"/>
      <c r="E411" s="54"/>
      <c r="F411" s="54"/>
      <c r="G411" s="54"/>
      <c r="H411" s="23"/>
      <c r="I411" s="54"/>
      <c r="J411" s="54"/>
      <c r="K411" s="54"/>
      <c r="L411" s="54"/>
      <c r="M411" s="54"/>
      <c r="N411" s="54"/>
    </row>
    <row r="412" spans="1:14" x14ac:dyDescent="0.3">
      <c r="A412" s="54"/>
      <c r="B412" s="54"/>
      <c r="C412" s="54"/>
      <c r="D412" s="54"/>
      <c r="E412" s="54"/>
      <c r="F412" s="54"/>
      <c r="G412" s="54"/>
      <c r="H412" s="23"/>
      <c r="I412" s="54"/>
      <c r="J412" s="54"/>
      <c r="K412" s="54"/>
      <c r="L412" s="54"/>
      <c r="M412" s="54"/>
      <c r="N412" s="54"/>
    </row>
    <row r="413" spans="1:14" x14ac:dyDescent="0.3">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conditionalFormatting sqref="C15">
    <cfRule type="cellIs" dxfId="4" priority="4" operator="equal">
      <formula>"Nordea Kredit Realkreditaktieselskab, CC X"</formula>
    </cfRule>
  </conditionalFormatting>
  <conditionalFormatting sqref="C17">
    <cfRule type="cellIs" dxfId="3" priority="3" operator="equal">
      <formula>"[DD/MM/YY]"</formula>
    </cfRule>
  </conditionalFormatting>
  <conditionalFormatting sqref="A1:H15 A229:B229 D229:H229 A16:B16 D16:H16 A17:H228 A230:H236">
    <cfRule type="cellIs" dxfId="2" priority="2" operator="equal">
      <formula>"[For completion]"</formula>
    </cfRule>
  </conditionalFormatting>
  <conditionalFormatting sqref="D45">
    <cfRule type="cellIs" dxfId="1" priority="1" operator="equal">
      <formula>"Please complete G.3.1.1 and G.3.1.2"</formula>
    </cfRule>
  </conditionalFormatting>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8" r:id="rId4" xr:uid="{5485E09D-3592-4D88-A705-F5C182BC73D6}"/>
    <hyperlink ref="C29" r:id="rId5" xr:uid="{2601E50D-FAA4-4C63-A90C-57BD36744076}"/>
    <hyperlink ref="C229" r:id="rId6" xr:uid="{9220C98F-5108-476B-BF26-6515927196DA}"/>
    <hyperlink ref="C16" r:id="rId7" xr:uid="{33B06E3B-5D85-4F52-9964-6989DBA823A6}"/>
  </hyperlinks>
  <pageMargins left="0.70866141732283472" right="0.70866141732283472" top="0.74803149606299213" bottom="0.74803149606299213" header="0.31496062992125984" footer="0.31496062992125984"/>
  <pageSetup paperSize="9" scale="50" fitToHeight="0" orientation="landscape" r:id="rId8"/>
  <headerFooter>
    <oddHeader>&amp;R&amp;G</oddHeader>
    <oddFooter>&amp;C&amp;1#&amp;"Calibri"&amp;10&amp;K000000Confidential</oddFoot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393"/>
  <sheetViews>
    <sheetView zoomScale="90" zoomScaleNormal="90" workbookViewId="0">
      <selection activeCell="C12" sqref="C12:C13"/>
    </sheetView>
  </sheetViews>
  <sheetFormatPr defaultColWidth="8.88671875" defaultRowHeight="14.4" outlineLevelRow="1" x14ac:dyDescent="0.3"/>
  <cols>
    <col min="1" max="1" width="13.88671875" style="104" customWidth="1"/>
    <col min="2" max="2" width="60.88671875" style="104" customWidth="1"/>
    <col min="3" max="3" width="41" style="104" customWidth="1"/>
    <col min="4" max="4" width="40.88671875" style="104" customWidth="1"/>
    <col min="5" max="5" width="6.6640625" style="104" customWidth="1"/>
    <col min="6" max="6" width="41.5546875" style="104" customWidth="1"/>
    <col min="7" max="7" width="41.5546875" style="99" customWidth="1"/>
    <col min="8" max="16384" width="8.88671875" style="100"/>
  </cols>
  <sheetData>
    <row r="1" spans="1:7" ht="31.2" x14ac:dyDescent="0.3">
      <c r="A1" s="140" t="s">
        <v>475</v>
      </c>
      <c r="B1" s="140"/>
      <c r="C1" s="99"/>
      <c r="D1" s="99"/>
      <c r="E1" s="99"/>
      <c r="F1" s="147" t="s">
        <v>1325</v>
      </c>
    </row>
    <row r="2" spans="1:7" ht="15" thickBot="1" x14ac:dyDescent="0.35">
      <c r="A2" s="99"/>
      <c r="B2" s="99"/>
      <c r="C2" s="99"/>
      <c r="D2" s="99"/>
      <c r="E2" s="99"/>
      <c r="F2" s="99"/>
    </row>
    <row r="3" spans="1:7" ht="18.600000000000001" thickBot="1" x14ac:dyDescent="0.35">
      <c r="A3" s="101"/>
      <c r="B3" s="102" t="s">
        <v>23</v>
      </c>
      <c r="C3" s="103" t="s">
        <v>176</v>
      </c>
      <c r="D3" s="101"/>
      <c r="E3" s="101"/>
      <c r="F3" s="99"/>
      <c r="G3" s="101"/>
    </row>
    <row r="4" spans="1:7" ht="15" thickBot="1" x14ac:dyDescent="0.35"/>
    <row r="5" spans="1:7" ht="18" x14ac:dyDescent="0.3">
      <c r="A5" s="105"/>
      <c r="B5" s="106" t="s">
        <v>476</v>
      </c>
      <c r="C5" s="105"/>
      <c r="E5" s="107"/>
      <c r="F5" s="107"/>
    </row>
    <row r="6" spans="1:7" x14ac:dyDescent="0.3">
      <c r="B6" s="108" t="s">
        <v>477</v>
      </c>
    </row>
    <row r="7" spans="1:7" x14ac:dyDescent="0.3">
      <c r="B7" s="168" t="s">
        <v>478</v>
      </c>
    </row>
    <row r="8" spans="1:7" ht="15" thickBot="1" x14ac:dyDescent="0.35">
      <c r="B8" s="169" t="s">
        <v>479</v>
      </c>
    </row>
    <row r="9" spans="1:7" x14ac:dyDescent="0.3">
      <c r="B9" s="109"/>
    </row>
    <row r="10" spans="1:7" ht="36" x14ac:dyDescent="0.3">
      <c r="A10" s="110" t="s">
        <v>33</v>
      </c>
      <c r="B10" s="110" t="s">
        <v>477</v>
      </c>
      <c r="C10" s="111"/>
      <c r="D10" s="111"/>
      <c r="E10" s="111"/>
      <c r="F10" s="111"/>
      <c r="G10" s="112"/>
    </row>
    <row r="11" spans="1:7" ht="15" customHeight="1" x14ac:dyDescent="0.3">
      <c r="A11" s="113"/>
      <c r="B11" s="114" t="s">
        <v>480</v>
      </c>
      <c r="C11" s="113" t="s">
        <v>65</v>
      </c>
      <c r="D11" s="113"/>
      <c r="E11" s="113"/>
      <c r="F11" s="115" t="s">
        <v>481</v>
      </c>
      <c r="G11" s="115"/>
    </row>
    <row r="12" spans="1:7" x14ac:dyDescent="0.3">
      <c r="A12" s="104" t="s">
        <v>482</v>
      </c>
      <c r="B12" s="104" t="s">
        <v>483</v>
      </c>
      <c r="C12" s="158">
        <v>314069</v>
      </c>
      <c r="F12" s="157">
        <f>IF($C$15=0,"",IF(C12="[for completion]","",C12/$C$15))</f>
        <v>0.7807573173702711</v>
      </c>
    </row>
    <row r="13" spans="1:7" x14ac:dyDescent="0.3">
      <c r="A13" s="104" t="s">
        <v>484</v>
      </c>
      <c r="B13" s="104" t="s">
        <v>485</v>
      </c>
      <c r="C13" s="158">
        <v>88193</v>
      </c>
      <c r="F13" s="157">
        <f>IF($C$15=0,"",IF(C13="[for completion]","",C13/$C$15))</f>
        <v>0.21924268262972887</v>
      </c>
    </row>
    <row r="14" spans="1:7" x14ac:dyDescent="0.3">
      <c r="A14" s="104" t="s">
        <v>486</v>
      </c>
      <c r="B14" s="104" t="s">
        <v>97</v>
      </c>
      <c r="C14" s="158">
        <v>0</v>
      </c>
      <c r="F14" s="157">
        <f>IF($C$15=0,"",IF(C14="[for completion]","",C14/$C$15))</f>
        <v>0</v>
      </c>
    </row>
    <row r="15" spans="1:7" x14ac:dyDescent="0.3">
      <c r="A15" s="104" t="s">
        <v>487</v>
      </c>
      <c r="B15" s="117" t="s">
        <v>99</v>
      </c>
      <c r="C15" s="158">
        <f>SUM(C12:C14)</f>
        <v>402262</v>
      </c>
      <c r="F15" s="136">
        <f>SUM(F12:F14)</f>
        <v>1</v>
      </c>
    </row>
    <row r="16" spans="1:7" outlineLevel="1" x14ac:dyDescent="0.3">
      <c r="A16" s="104" t="s">
        <v>488</v>
      </c>
      <c r="B16" s="119" t="s">
        <v>1346</v>
      </c>
      <c r="C16" s="158">
        <v>18544</v>
      </c>
      <c r="F16" s="157">
        <f t="shared" ref="F16:F26" si="0">IF($C$15=0,"",IF(C16="[for completion]","",C16/$C$15))</f>
        <v>4.6099308410936159E-2</v>
      </c>
    </row>
    <row r="17" spans="1:7" outlineLevel="1" x14ac:dyDescent="0.3">
      <c r="A17" s="104" t="s">
        <v>489</v>
      </c>
      <c r="B17" s="119" t="s">
        <v>1347</v>
      </c>
      <c r="C17" s="158">
        <v>42641</v>
      </c>
      <c r="F17" s="157">
        <f t="shared" si="0"/>
        <v>0.10600305273677355</v>
      </c>
    </row>
    <row r="18" spans="1:7" outlineLevel="1" x14ac:dyDescent="0.3">
      <c r="A18" s="104" t="s">
        <v>490</v>
      </c>
      <c r="B18" s="119" t="s">
        <v>1348</v>
      </c>
      <c r="C18" s="158">
        <v>257935</v>
      </c>
      <c r="F18" s="157">
        <f t="shared" si="0"/>
        <v>0.64121144925446605</v>
      </c>
    </row>
    <row r="19" spans="1:7" outlineLevel="1" x14ac:dyDescent="0.3">
      <c r="A19" s="104" t="s">
        <v>491</v>
      </c>
      <c r="B19" s="119" t="s">
        <v>1349</v>
      </c>
      <c r="C19" s="158">
        <v>14507</v>
      </c>
      <c r="F19" s="157">
        <f t="shared" si="0"/>
        <v>3.6063560565004898E-2</v>
      </c>
    </row>
    <row r="20" spans="1:7" outlineLevel="1" x14ac:dyDescent="0.3">
      <c r="A20" s="104" t="s">
        <v>492</v>
      </c>
      <c r="B20" s="119" t="s">
        <v>1350</v>
      </c>
      <c r="C20" s="158">
        <v>145</v>
      </c>
      <c r="F20" s="157">
        <f t="shared" si="0"/>
        <v>3.604615897101889E-4</v>
      </c>
    </row>
    <row r="21" spans="1:7" outlineLevel="1" x14ac:dyDescent="0.3">
      <c r="A21" s="104" t="s">
        <v>493</v>
      </c>
      <c r="B21" s="119" t="s">
        <v>1351</v>
      </c>
      <c r="C21" s="158">
        <v>22939</v>
      </c>
      <c r="F21" s="157">
        <f t="shared" si="0"/>
        <v>5.7025023492151883E-2</v>
      </c>
    </row>
    <row r="22" spans="1:7" outlineLevel="1" x14ac:dyDescent="0.3">
      <c r="A22" s="104" t="s">
        <v>494</v>
      </c>
      <c r="B22" s="119" t="s">
        <v>1352</v>
      </c>
      <c r="C22" s="158">
        <v>9416</v>
      </c>
      <c r="F22" s="157">
        <f t="shared" si="0"/>
        <v>2.3407629853180265E-2</v>
      </c>
    </row>
    <row r="23" spans="1:7" outlineLevel="1" x14ac:dyDescent="0.3">
      <c r="A23" s="104" t="s">
        <v>495</v>
      </c>
      <c r="B23" s="119" t="s">
        <v>1353</v>
      </c>
      <c r="C23" s="158">
        <v>34123</v>
      </c>
      <c r="F23" s="157">
        <f t="shared" si="0"/>
        <v>8.4827798797798448E-2</v>
      </c>
    </row>
    <row r="24" spans="1:7" outlineLevel="1" x14ac:dyDescent="0.3">
      <c r="A24" s="104" t="s">
        <v>496</v>
      </c>
      <c r="B24" s="119" t="s">
        <v>1354</v>
      </c>
      <c r="C24" s="158">
        <v>1525</v>
      </c>
      <c r="F24" s="157">
        <f t="shared" si="0"/>
        <v>3.7910615469519864E-3</v>
      </c>
    </row>
    <row r="25" spans="1:7" outlineLevel="1" x14ac:dyDescent="0.3">
      <c r="A25" s="104" t="s">
        <v>497</v>
      </c>
      <c r="B25" s="119" t="s">
        <v>1355</v>
      </c>
      <c r="C25" s="158">
        <v>488</v>
      </c>
      <c r="F25" s="157">
        <f t="shared" si="0"/>
        <v>1.2131396950246357E-3</v>
      </c>
    </row>
    <row r="26" spans="1:7" outlineLevel="1" x14ac:dyDescent="0.3">
      <c r="A26" s="104" t="s">
        <v>498</v>
      </c>
      <c r="B26" s="119"/>
      <c r="C26" s="159"/>
      <c r="D26" s="100"/>
      <c r="E26" s="100"/>
      <c r="F26" s="157">
        <f t="shared" si="0"/>
        <v>0</v>
      </c>
    </row>
    <row r="27" spans="1:7" ht="15" customHeight="1" x14ac:dyDescent="0.3">
      <c r="A27" s="113"/>
      <c r="B27" s="114" t="s">
        <v>499</v>
      </c>
      <c r="C27" s="113" t="s">
        <v>500</v>
      </c>
      <c r="D27" s="113" t="s">
        <v>501</v>
      </c>
      <c r="E27" s="120"/>
      <c r="F27" s="113" t="s">
        <v>502</v>
      </c>
      <c r="G27" s="115"/>
    </row>
    <row r="28" spans="1:7" x14ac:dyDescent="0.3">
      <c r="A28" s="104" t="s">
        <v>503</v>
      </c>
      <c r="B28" s="104" t="s">
        <v>504</v>
      </c>
      <c r="C28" s="104">
        <v>222754</v>
      </c>
      <c r="D28" s="104">
        <v>18541</v>
      </c>
      <c r="F28" s="104">
        <f>C28+D28</f>
        <v>241295</v>
      </c>
    </row>
    <row r="29" spans="1:7" outlineLevel="1" x14ac:dyDescent="0.3">
      <c r="A29" s="104" t="s">
        <v>505</v>
      </c>
      <c r="B29" s="121" t="s">
        <v>506</v>
      </c>
    </row>
    <row r="30" spans="1:7" outlineLevel="1" x14ac:dyDescent="0.3">
      <c r="A30" s="104" t="s">
        <v>507</v>
      </c>
      <c r="B30" s="121" t="s">
        <v>508</v>
      </c>
    </row>
    <row r="31" spans="1:7" outlineLevel="1" x14ac:dyDescent="0.3">
      <c r="A31" s="104" t="s">
        <v>509</v>
      </c>
      <c r="B31" s="121"/>
    </row>
    <row r="32" spans="1:7" outlineLevel="1" x14ac:dyDescent="0.3">
      <c r="A32" s="104" t="s">
        <v>510</v>
      </c>
      <c r="B32" s="121"/>
    </row>
    <row r="33" spans="1:7" outlineLevel="1" x14ac:dyDescent="0.3">
      <c r="A33" s="104" t="s">
        <v>1330</v>
      </c>
      <c r="B33" s="121"/>
    </row>
    <row r="34" spans="1:7" outlineLevel="1" x14ac:dyDescent="0.3">
      <c r="A34" s="104" t="s">
        <v>1331</v>
      </c>
      <c r="B34" s="121"/>
    </row>
    <row r="35" spans="1:7" ht="15" customHeight="1" x14ac:dyDescent="0.3">
      <c r="A35" s="113"/>
      <c r="B35" s="114" t="s">
        <v>511</v>
      </c>
      <c r="C35" s="113" t="s">
        <v>512</v>
      </c>
      <c r="D35" s="113" t="s">
        <v>513</v>
      </c>
      <c r="E35" s="120"/>
      <c r="F35" s="115" t="s">
        <v>481</v>
      </c>
      <c r="G35" s="115"/>
    </row>
    <row r="36" spans="1:7" x14ac:dyDescent="0.3">
      <c r="A36" s="104" t="s">
        <v>514</v>
      </c>
      <c r="B36" s="104" t="s">
        <v>515</v>
      </c>
      <c r="C36" s="136">
        <v>7.3000000000000001E-3</v>
      </c>
      <c r="D36" s="136">
        <v>6.08E-2</v>
      </c>
      <c r="E36" s="160"/>
      <c r="F36" s="136">
        <v>1.9099999999999999E-2</v>
      </c>
    </row>
    <row r="37" spans="1:7" outlineLevel="1" x14ac:dyDescent="0.3">
      <c r="A37" s="104" t="s">
        <v>516</v>
      </c>
      <c r="C37" s="136"/>
      <c r="D37" s="136"/>
      <c r="E37" s="160"/>
      <c r="F37" s="136"/>
    </row>
    <row r="38" spans="1:7" outlineLevel="1" x14ac:dyDescent="0.3">
      <c r="A38" s="104" t="s">
        <v>517</v>
      </c>
      <c r="C38" s="136"/>
      <c r="D38" s="136"/>
      <c r="E38" s="160"/>
      <c r="F38" s="136"/>
    </row>
    <row r="39" spans="1:7" outlineLevel="1" x14ac:dyDescent="0.3">
      <c r="A39" s="104" t="s">
        <v>518</v>
      </c>
      <c r="C39" s="136"/>
      <c r="D39" s="136"/>
      <c r="E39" s="160"/>
      <c r="F39" s="136"/>
    </row>
    <row r="40" spans="1:7" outlineLevel="1" x14ac:dyDescent="0.3">
      <c r="A40" s="104" t="s">
        <v>519</v>
      </c>
      <c r="C40" s="136"/>
      <c r="D40" s="136"/>
      <c r="E40" s="160"/>
      <c r="F40" s="136"/>
    </row>
    <row r="41" spans="1:7" outlineLevel="1" x14ac:dyDescent="0.3">
      <c r="A41" s="104" t="s">
        <v>520</v>
      </c>
      <c r="C41" s="136"/>
      <c r="D41" s="136"/>
      <c r="E41" s="160"/>
      <c r="F41" s="136"/>
    </row>
    <row r="42" spans="1:7" outlineLevel="1" x14ac:dyDescent="0.3">
      <c r="A42" s="104" t="s">
        <v>521</v>
      </c>
      <c r="C42" s="136"/>
      <c r="D42" s="136"/>
      <c r="E42" s="160"/>
      <c r="F42" s="136"/>
    </row>
    <row r="43" spans="1:7" ht="15" customHeight="1" x14ac:dyDescent="0.3">
      <c r="A43" s="113"/>
      <c r="B43" s="114" t="s">
        <v>522</v>
      </c>
      <c r="C43" s="113" t="s">
        <v>512</v>
      </c>
      <c r="D43" s="113" t="s">
        <v>513</v>
      </c>
      <c r="E43" s="120"/>
      <c r="F43" s="115" t="s">
        <v>481</v>
      </c>
      <c r="G43" s="115"/>
    </row>
    <row r="44" spans="1:7" x14ac:dyDescent="0.3">
      <c r="A44" s="104" t="s">
        <v>523</v>
      </c>
      <c r="B44" s="122" t="s">
        <v>524</v>
      </c>
      <c r="C44" s="135">
        <f>SUM(C45:C72)</f>
        <v>1</v>
      </c>
      <c r="D44" s="135">
        <f>SUM(D45:D72)</f>
        <v>1</v>
      </c>
      <c r="E44" s="136"/>
      <c r="F44" s="135">
        <f>SUM(F45:F72)</f>
        <v>1</v>
      </c>
      <c r="G44" s="104"/>
    </row>
    <row r="45" spans="1:7" x14ac:dyDescent="0.3">
      <c r="A45" s="104" t="s">
        <v>525</v>
      </c>
      <c r="B45" s="104" t="s">
        <v>526</v>
      </c>
      <c r="C45" s="136" t="s">
        <v>951</v>
      </c>
      <c r="D45" s="136" t="s">
        <v>951</v>
      </c>
      <c r="E45" s="136"/>
      <c r="F45" s="136" t="s">
        <v>951</v>
      </c>
      <c r="G45" s="104"/>
    </row>
    <row r="46" spans="1:7" x14ac:dyDescent="0.3">
      <c r="A46" s="104" t="s">
        <v>527</v>
      </c>
      <c r="B46" s="104" t="s">
        <v>528</v>
      </c>
      <c r="C46" s="136" t="s">
        <v>951</v>
      </c>
      <c r="D46" s="136" t="s">
        <v>951</v>
      </c>
      <c r="E46" s="136"/>
      <c r="F46" s="136" t="s">
        <v>951</v>
      </c>
      <c r="G46" s="104"/>
    </row>
    <row r="47" spans="1:7" x14ac:dyDescent="0.3">
      <c r="A47" s="104" t="s">
        <v>529</v>
      </c>
      <c r="B47" s="104" t="s">
        <v>530</v>
      </c>
      <c r="C47" s="136" t="s">
        <v>951</v>
      </c>
      <c r="D47" s="136" t="s">
        <v>951</v>
      </c>
      <c r="E47" s="136"/>
      <c r="F47" s="136" t="s">
        <v>951</v>
      </c>
      <c r="G47" s="104"/>
    </row>
    <row r="48" spans="1:7" x14ac:dyDescent="0.3">
      <c r="A48" s="104" t="s">
        <v>531</v>
      </c>
      <c r="B48" s="104" t="s">
        <v>532</v>
      </c>
      <c r="C48" s="136" t="s">
        <v>951</v>
      </c>
      <c r="D48" s="136" t="s">
        <v>951</v>
      </c>
      <c r="E48" s="136"/>
      <c r="F48" s="136" t="s">
        <v>951</v>
      </c>
      <c r="G48" s="104"/>
    </row>
    <row r="49" spans="1:7" x14ac:dyDescent="0.3">
      <c r="A49" s="104" t="s">
        <v>533</v>
      </c>
      <c r="B49" s="104" t="s">
        <v>534</v>
      </c>
      <c r="C49" s="136" t="s">
        <v>951</v>
      </c>
      <c r="D49" s="136" t="s">
        <v>951</v>
      </c>
      <c r="E49" s="136"/>
      <c r="F49" s="136" t="s">
        <v>951</v>
      </c>
      <c r="G49" s="104"/>
    </row>
    <row r="50" spans="1:7" x14ac:dyDescent="0.3">
      <c r="A50" s="104" t="s">
        <v>535</v>
      </c>
      <c r="B50" s="104" t="s">
        <v>536</v>
      </c>
      <c r="C50" s="136" t="s">
        <v>951</v>
      </c>
      <c r="D50" s="136" t="s">
        <v>951</v>
      </c>
      <c r="E50" s="136"/>
      <c r="F50" s="136" t="s">
        <v>951</v>
      </c>
      <c r="G50" s="104"/>
    </row>
    <row r="51" spans="1:7" x14ac:dyDescent="0.3">
      <c r="A51" s="104" t="s">
        <v>537</v>
      </c>
      <c r="B51" s="104" t="s">
        <v>538</v>
      </c>
      <c r="C51" s="136">
        <v>1</v>
      </c>
      <c r="D51" s="136">
        <v>1</v>
      </c>
      <c r="E51" s="136"/>
      <c r="F51" s="136">
        <v>1</v>
      </c>
      <c r="G51" s="104"/>
    </row>
    <row r="52" spans="1:7" x14ac:dyDescent="0.3">
      <c r="A52" s="104" t="s">
        <v>539</v>
      </c>
      <c r="B52" s="104" t="s">
        <v>540</v>
      </c>
      <c r="C52" s="136" t="s">
        <v>951</v>
      </c>
      <c r="D52" s="136" t="s">
        <v>951</v>
      </c>
      <c r="E52" s="136"/>
      <c r="F52" s="136" t="s">
        <v>951</v>
      </c>
      <c r="G52" s="104"/>
    </row>
    <row r="53" spans="1:7" x14ac:dyDescent="0.3">
      <c r="A53" s="104" t="s">
        <v>541</v>
      </c>
      <c r="B53" s="104" t="s">
        <v>542</v>
      </c>
      <c r="C53" s="136" t="s">
        <v>951</v>
      </c>
      <c r="D53" s="136" t="s">
        <v>951</v>
      </c>
      <c r="E53" s="136"/>
      <c r="F53" s="136" t="s">
        <v>951</v>
      </c>
      <c r="G53" s="104"/>
    </row>
    <row r="54" spans="1:7" x14ac:dyDescent="0.3">
      <c r="A54" s="104" t="s">
        <v>543</v>
      </c>
      <c r="B54" s="104" t="s">
        <v>544</v>
      </c>
      <c r="C54" s="136" t="s">
        <v>951</v>
      </c>
      <c r="D54" s="136" t="s">
        <v>951</v>
      </c>
      <c r="E54" s="136"/>
      <c r="F54" s="136" t="s">
        <v>951</v>
      </c>
      <c r="G54" s="104"/>
    </row>
    <row r="55" spans="1:7" x14ac:dyDescent="0.3">
      <c r="A55" s="104" t="s">
        <v>545</v>
      </c>
      <c r="B55" s="104" t="s">
        <v>546</v>
      </c>
      <c r="C55" s="136" t="s">
        <v>951</v>
      </c>
      <c r="D55" s="136" t="s">
        <v>951</v>
      </c>
      <c r="E55" s="136"/>
      <c r="F55" s="136" t="s">
        <v>951</v>
      </c>
      <c r="G55" s="104"/>
    </row>
    <row r="56" spans="1:7" x14ac:dyDescent="0.3">
      <c r="A56" s="104" t="s">
        <v>547</v>
      </c>
      <c r="B56" s="104" t="s">
        <v>548</v>
      </c>
      <c r="C56" s="136" t="s">
        <v>951</v>
      </c>
      <c r="D56" s="136" t="s">
        <v>951</v>
      </c>
      <c r="E56" s="136"/>
      <c r="F56" s="136" t="s">
        <v>951</v>
      </c>
      <c r="G56" s="104"/>
    </row>
    <row r="57" spans="1:7" x14ac:dyDescent="0.3">
      <c r="A57" s="104" t="s">
        <v>549</v>
      </c>
      <c r="B57" s="104" t="s">
        <v>550</v>
      </c>
      <c r="C57" s="136" t="s">
        <v>951</v>
      </c>
      <c r="D57" s="136" t="s">
        <v>951</v>
      </c>
      <c r="E57" s="136"/>
      <c r="F57" s="136" t="s">
        <v>951</v>
      </c>
      <c r="G57" s="104"/>
    </row>
    <row r="58" spans="1:7" x14ac:dyDescent="0.3">
      <c r="A58" s="104" t="s">
        <v>551</v>
      </c>
      <c r="B58" s="104" t="s">
        <v>552</v>
      </c>
      <c r="C58" s="136" t="s">
        <v>951</v>
      </c>
      <c r="D58" s="136" t="s">
        <v>951</v>
      </c>
      <c r="E58" s="136"/>
      <c r="F58" s="136" t="s">
        <v>951</v>
      </c>
      <c r="G58" s="104"/>
    </row>
    <row r="59" spans="1:7" x14ac:dyDescent="0.3">
      <c r="A59" s="104" t="s">
        <v>553</v>
      </c>
      <c r="B59" s="104" t="s">
        <v>554</v>
      </c>
      <c r="C59" s="136" t="s">
        <v>951</v>
      </c>
      <c r="D59" s="136" t="s">
        <v>951</v>
      </c>
      <c r="E59" s="136"/>
      <c r="F59" s="136" t="s">
        <v>951</v>
      </c>
      <c r="G59" s="104"/>
    </row>
    <row r="60" spans="1:7" x14ac:dyDescent="0.3">
      <c r="A60" s="104" t="s">
        <v>555</v>
      </c>
      <c r="B60" s="104" t="s">
        <v>3</v>
      </c>
      <c r="C60" s="136" t="s">
        <v>951</v>
      </c>
      <c r="D60" s="136" t="s">
        <v>951</v>
      </c>
      <c r="E60" s="136"/>
      <c r="F60" s="136" t="s">
        <v>951</v>
      </c>
      <c r="G60" s="104"/>
    </row>
    <row r="61" spans="1:7" x14ac:dyDescent="0.3">
      <c r="A61" s="104" t="s">
        <v>556</v>
      </c>
      <c r="B61" s="104" t="s">
        <v>557</v>
      </c>
      <c r="C61" s="136" t="s">
        <v>951</v>
      </c>
      <c r="D61" s="136" t="s">
        <v>951</v>
      </c>
      <c r="E61" s="136"/>
      <c r="F61" s="136" t="s">
        <v>951</v>
      </c>
      <c r="G61" s="104"/>
    </row>
    <row r="62" spans="1:7" x14ac:dyDescent="0.3">
      <c r="A62" s="104" t="s">
        <v>558</v>
      </c>
      <c r="B62" s="104" t="s">
        <v>559</v>
      </c>
      <c r="C62" s="136" t="s">
        <v>951</v>
      </c>
      <c r="D62" s="136" t="s">
        <v>951</v>
      </c>
      <c r="E62" s="136"/>
      <c r="F62" s="136" t="s">
        <v>951</v>
      </c>
      <c r="G62" s="104"/>
    </row>
    <row r="63" spans="1:7" x14ac:dyDescent="0.3">
      <c r="A63" s="104" t="s">
        <v>560</v>
      </c>
      <c r="B63" s="104" t="s">
        <v>561</v>
      </c>
      <c r="C63" s="136" t="s">
        <v>951</v>
      </c>
      <c r="D63" s="136" t="s">
        <v>951</v>
      </c>
      <c r="E63" s="136"/>
      <c r="F63" s="136" t="s">
        <v>951</v>
      </c>
      <c r="G63" s="104"/>
    </row>
    <row r="64" spans="1:7" x14ac:dyDescent="0.3">
      <c r="A64" s="104" t="s">
        <v>562</v>
      </c>
      <c r="B64" s="104" t="s">
        <v>563</v>
      </c>
      <c r="C64" s="136" t="s">
        <v>951</v>
      </c>
      <c r="D64" s="136" t="s">
        <v>951</v>
      </c>
      <c r="E64" s="136"/>
      <c r="F64" s="136" t="s">
        <v>951</v>
      </c>
      <c r="G64" s="104"/>
    </row>
    <row r="65" spans="1:7" x14ac:dyDescent="0.3">
      <c r="A65" s="104" t="s">
        <v>564</v>
      </c>
      <c r="B65" s="104" t="s">
        <v>565</v>
      </c>
      <c r="C65" s="136" t="s">
        <v>951</v>
      </c>
      <c r="D65" s="136" t="s">
        <v>951</v>
      </c>
      <c r="E65" s="136"/>
      <c r="F65" s="136" t="s">
        <v>951</v>
      </c>
      <c r="G65" s="104"/>
    </row>
    <row r="66" spans="1:7" x14ac:dyDescent="0.3">
      <c r="A66" s="104" t="s">
        <v>566</v>
      </c>
      <c r="B66" s="104" t="s">
        <v>567</v>
      </c>
      <c r="C66" s="136" t="s">
        <v>951</v>
      </c>
      <c r="D66" s="136" t="s">
        <v>951</v>
      </c>
      <c r="E66" s="136"/>
      <c r="F66" s="136" t="s">
        <v>951</v>
      </c>
      <c r="G66" s="104"/>
    </row>
    <row r="67" spans="1:7" x14ac:dyDescent="0.3">
      <c r="A67" s="104" t="s">
        <v>568</v>
      </c>
      <c r="B67" s="104" t="s">
        <v>569</v>
      </c>
      <c r="C67" s="136" t="s">
        <v>951</v>
      </c>
      <c r="D67" s="136" t="s">
        <v>951</v>
      </c>
      <c r="E67" s="136"/>
      <c r="F67" s="136" t="s">
        <v>951</v>
      </c>
      <c r="G67" s="104"/>
    </row>
    <row r="68" spans="1:7" x14ac:dyDescent="0.3">
      <c r="A68" s="104" t="s">
        <v>570</v>
      </c>
      <c r="B68" s="104" t="s">
        <v>571</v>
      </c>
      <c r="C68" s="136" t="s">
        <v>951</v>
      </c>
      <c r="D68" s="136" t="s">
        <v>951</v>
      </c>
      <c r="E68" s="136"/>
      <c r="F68" s="136" t="s">
        <v>951</v>
      </c>
      <c r="G68" s="104"/>
    </row>
    <row r="69" spans="1:7" x14ac:dyDescent="0.3">
      <c r="A69" s="104" t="s">
        <v>572</v>
      </c>
      <c r="B69" s="104" t="s">
        <v>573</v>
      </c>
      <c r="C69" s="136" t="s">
        <v>951</v>
      </c>
      <c r="D69" s="136" t="s">
        <v>951</v>
      </c>
      <c r="E69" s="136"/>
      <c r="F69" s="136" t="s">
        <v>951</v>
      </c>
      <c r="G69" s="104"/>
    </row>
    <row r="70" spans="1:7" x14ac:dyDescent="0.3">
      <c r="A70" s="104" t="s">
        <v>574</v>
      </c>
      <c r="B70" s="104" t="s">
        <v>575</v>
      </c>
      <c r="C70" s="136" t="s">
        <v>951</v>
      </c>
      <c r="D70" s="136" t="s">
        <v>951</v>
      </c>
      <c r="E70" s="136"/>
      <c r="F70" s="136" t="s">
        <v>951</v>
      </c>
      <c r="G70" s="104"/>
    </row>
    <row r="71" spans="1:7" x14ac:dyDescent="0.3">
      <c r="A71" s="104" t="s">
        <v>576</v>
      </c>
      <c r="B71" s="104" t="s">
        <v>6</v>
      </c>
      <c r="C71" s="136" t="s">
        <v>951</v>
      </c>
      <c r="D71" s="136" t="s">
        <v>951</v>
      </c>
      <c r="E71" s="136"/>
      <c r="F71" s="136" t="s">
        <v>951</v>
      </c>
      <c r="G71" s="104"/>
    </row>
    <row r="72" spans="1:7" x14ac:dyDescent="0.3">
      <c r="A72" s="104" t="s">
        <v>577</v>
      </c>
      <c r="B72" s="104" t="s">
        <v>578</v>
      </c>
      <c r="C72" s="136" t="s">
        <v>951</v>
      </c>
      <c r="D72" s="136" t="s">
        <v>951</v>
      </c>
      <c r="E72" s="136"/>
      <c r="F72" s="136" t="s">
        <v>951</v>
      </c>
      <c r="G72" s="104"/>
    </row>
    <row r="73" spans="1:7" x14ac:dyDescent="0.3">
      <c r="A73" s="104" t="s">
        <v>579</v>
      </c>
      <c r="B73" s="122" t="s">
        <v>268</v>
      </c>
      <c r="C73" s="135">
        <f>SUM(C74:C76)</f>
        <v>0</v>
      </c>
      <c r="D73" s="135">
        <f>SUM(D74:D76)</f>
        <v>0</v>
      </c>
      <c r="E73" s="136"/>
      <c r="F73" s="135">
        <f>SUM(F74:F76)</f>
        <v>0</v>
      </c>
      <c r="G73" s="104"/>
    </row>
    <row r="74" spans="1:7" x14ac:dyDescent="0.3">
      <c r="A74" s="104" t="s">
        <v>580</v>
      </c>
      <c r="B74" s="104" t="s">
        <v>581</v>
      </c>
      <c r="C74" s="136" t="s">
        <v>951</v>
      </c>
      <c r="D74" s="136" t="s">
        <v>951</v>
      </c>
      <c r="E74" s="136"/>
      <c r="F74" s="136" t="s">
        <v>951</v>
      </c>
      <c r="G74" s="104"/>
    </row>
    <row r="75" spans="1:7" x14ac:dyDescent="0.3">
      <c r="A75" s="104" t="s">
        <v>582</v>
      </c>
      <c r="B75" s="104" t="s">
        <v>583</v>
      </c>
      <c r="C75" s="136" t="s">
        <v>951</v>
      </c>
      <c r="D75" s="136" t="s">
        <v>951</v>
      </c>
      <c r="E75" s="136"/>
      <c r="F75" s="136" t="s">
        <v>951</v>
      </c>
      <c r="G75" s="104"/>
    </row>
    <row r="76" spans="1:7" x14ac:dyDescent="0.3">
      <c r="A76" s="104" t="s">
        <v>1309</v>
      </c>
      <c r="B76" s="104" t="s">
        <v>2</v>
      </c>
      <c r="C76" s="136" t="s">
        <v>951</v>
      </c>
      <c r="D76" s="136" t="s">
        <v>951</v>
      </c>
      <c r="E76" s="136"/>
      <c r="F76" s="136" t="s">
        <v>951</v>
      </c>
      <c r="G76" s="104"/>
    </row>
    <row r="77" spans="1:7" x14ac:dyDescent="0.3">
      <c r="A77" s="104" t="s">
        <v>584</v>
      </c>
      <c r="B77" s="122" t="s">
        <v>97</v>
      </c>
      <c r="C77" s="135">
        <f>SUM(C78:C87)</f>
        <v>0</v>
      </c>
      <c r="D77" s="135">
        <f>SUM(D78:D87)</f>
        <v>0</v>
      </c>
      <c r="E77" s="136"/>
      <c r="F77" s="135">
        <f>SUM(F78:F87)</f>
        <v>0</v>
      </c>
      <c r="G77" s="104"/>
    </row>
    <row r="78" spans="1:7" x14ac:dyDescent="0.3">
      <c r="A78" s="104" t="s">
        <v>585</v>
      </c>
      <c r="B78" s="123" t="s">
        <v>270</v>
      </c>
      <c r="C78" s="136" t="s">
        <v>951</v>
      </c>
      <c r="D78" s="136" t="s">
        <v>951</v>
      </c>
      <c r="E78" s="136"/>
      <c r="F78" s="136" t="s">
        <v>951</v>
      </c>
      <c r="G78" s="104"/>
    </row>
    <row r="79" spans="1:7" x14ac:dyDescent="0.3">
      <c r="A79" s="104" t="s">
        <v>586</v>
      </c>
      <c r="B79" s="123" t="s">
        <v>272</v>
      </c>
      <c r="C79" s="136" t="s">
        <v>951</v>
      </c>
      <c r="D79" s="136" t="s">
        <v>951</v>
      </c>
      <c r="E79" s="136"/>
      <c r="F79" s="136" t="s">
        <v>951</v>
      </c>
      <c r="G79" s="104"/>
    </row>
    <row r="80" spans="1:7" x14ac:dyDescent="0.3">
      <c r="A80" s="104" t="s">
        <v>587</v>
      </c>
      <c r="B80" s="123" t="s">
        <v>274</v>
      </c>
      <c r="C80" s="136" t="s">
        <v>951</v>
      </c>
      <c r="D80" s="136" t="s">
        <v>951</v>
      </c>
      <c r="E80" s="136"/>
      <c r="F80" s="136" t="s">
        <v>951</v>
      </c>
      <c r="G80" s="104"/>
    </row>
    <row r="81" spans="1:7" x14ac:dyDescent="0.3">
      <c r="A81" s="104" t="s">
        <v>588</v>
      </c>
      <c r="B81" s="123" t="s">
        <v>12</v>
      </c>
      <c r="C81" s="136" t="s">
        <v>951</v>
      </c>
      <c r="D81" s="136" t="s">
        <v>951</v>
      </c>
      <c r="E81" s="136"/>
      <c r="F81" s="136" t="s">
        <v>951</v>
      </c>
      <c r="G81" s="104"/>
    </row>
    <row r="82" spans="1:7" x14ac:dyDescent="0.3">
      <c r="A82" s="104" t="s">
        <v>589</v>
      </c>
      <c r="B82" s="123" t="s">
        <v>277</v>
      </c>
      <c r="C82" s="136" t="s">
        <v>951</v>
      </c>
      <c r="D82" s="136" t="s">
        <v>951</v>
      </c>
      <c r="E82" s="136"/>
      <c r="F82" s="136" t="s">
        <v>951</v>
      </c>
      <c r="G82" s="104"/>
    </row>
    <row r="83" spans="1:7" x14ac:dyDescent="0.3">
      <c r="A83" s="104" t="s">
        <v>590</v>
      </c>
      <c r="B83" s="123" t="s">
        <v>279</v>
      </c>
      <c r="C83" s="136" t="s">
        <v>951</v>
      </c>
      <c r="D83" s="136" t="s">
        <v>951</v>
      </c>
      <c r="E83" s="136"/>
      <c r="F83" s="136" t="s">
        <v>951</v>
      </c>
      <c r="G83" s="104"/>
    </row>
    <row r="84" spans="1:7" x14ac:dyDescent="0.3">
      <c r="A84" s="104" t="s">
        <v>591</v>
      </c>
      <c r="B84" s="123" t="s">
        <v>281</v>
      </c>
      <c r="C84" s="136" t="s">
        <v>951</v>
      </c>
      <c r="D84" s="136" t="s">
        <v>951</v>
      </c>
      <c r="E84" s="136"/>
      <c r="F84" s="136" t="s">
        <v>951</v>
      </c>
      <c r="G84" s="104"/>
    </row>
    <row r="85" spans="1:7" x14ac:dyDescent="0.3">
      <c r="A85" s="104" t="s">
        <v>592</v>
      </c>
      <c r="B85" s="123" t="s">
        <v>283</v>
      </c>
      <c r="C85" s="136" t="s">
        <v>951</v>
      </c>
      <c r="D85" s="136" t="s">
        <v>951</v>
      </c>
      <c r="E85" s="136"/>
      <c r="F85" s="136" t="s">
        <v>951</v>
      </c>
      <c r="G85" s="104"/>
    </row>
    <row r="86" spans="1:7" x14ac:dyDescent="0.3">
      <c r="A86" s="104" t="s">
        <v>593</v>
      </c>
      <c r="B86" s="123" t="s">
        <v>285</v>
      </c>
      <c r="C86" s="136" t="s">
        <v>951</v>
      </c>
      <c r="D86" s="136" t="s">
        <v>951</v>
      </c>
      <c r="E86" s="136"/>
      <c r="F86" s="136" t="s">
        <v>951</v>
      </c>
      <c r="G86" s="104"/>
    </row>
    <row r="87" spans="1:7" x14ac:dyDescent="0.3">
      <c r="A87" s="104" t="s">
        <v>594</v>
      </c>
      <c r="B87" s="123" t="s">
        <v>97</v>
      </c>
      <c r="C87" s="136" t="s">
        <v>951</v>
      </c>
      <c r="D87" s="136" t="s">
        <v>951</v>
      </c>
      <c r="E87" s="136"/>
      <c r="F87" s="136" t="s">
        <v>951</v>
      </c>
      <c r="G87" s="104"/>
    </row>
    <row r="88" spans="1:7" outlineLevel="1" x14ac:dyDescent="0.3">
      <c r="A88" s="104" t="s">
        <v>595</v>
      </c>
      <c r="B88" s="119"/>
      <c r="C88" s="136"/>
      <c r="D88" s="136"/>
      <c r="E88" s="136"/>
      <c r="F88" s="136"/>
      <c r="G88" s="104"/>
    </row>
    <row r="89" spans="1:7" outlineLevel="1" x14ac:dyDescent="0.3">
      <c r="A89" s="104" t="s">
        <v>596</v>
      </c>
      <c r="B89" s="119"/>
      <c r="C89" s="136"/>
      <c r="D89" s="136"/>
      <c r="E89" s="136"/>
      <c r="F89" s="136"/>
      <c r="G89" s="104"/>
    </row>
    <row r="90" spans="1:7" outlineLevel="1" x14ac:dyDescent="0.3">
      <c r="A90" s="104" t="s">
        <v>597</v>
      </c>
      <c r="B90" s="119"/>
      <c r="C90" s="136"/>
      <c r="D90" s="136"/>
      <c r="E90" s="136"/>
      <c r="F90" s="136"/>
      <c r="G90" s="104"/>
    </row>
    <row r="91" spans="1:7" outlineLevel="1" x14ac:dyDescent="0.3">
      <c r="A91" s="104" t="s">
        <v>598</v>
      </c>
      <c r="B91" s="119"/>
      <c r="C91" s="136"/>
      <c r="D91" s="136"/>
      <c r="E91" s="136"/>
      <c r="F91" s="136"/>
      <c r="G91" s="104"/>
    </row>
    <row r="92" spans="1:7" outlineLevel="1" x14ac:dyDescent="0.3">
      <c r="A92" s="104" t="s">
        <v>599</v>
      </c>
      <c r="B92" s="119"/>
      <c r="C92" s="136"/>
      <c r="D92" s="136"/>
      <c r="E92" s="136"/>
      <c r="F92" s="136"/>
      <c r="G92" s="104"/>
    </row>
    <row r="93" spans="1:7" outlineLevel="1" x14ac:dyDescent="0.3">
      <c r="A93" s="104" t="s">
        <v>600</v>
      </c>
      <c r="B93" s="119"/>
      <c r="C93" s="136"/>
      <c r="D93" s="136"/>
      <c r="E93" s="136"/>
      <c r="F93" s="136"/>
      <c r="G93" s="104"/>
    </row>
    <row r="94" spans="1:7" outlineLevel="1" x14ac:dyDescent="0.3">
      <c r="A94" s="104" t="s">
        <v>601</v>
      </c>
      <c r="B94" s="119"/>
      <c r="C94" s="136"/>
      <c r="D94" s="136"/>
      <c r="E94" s="136"/>
      <c r="F94" s="136"/>
      <c r="G94" s="104"/>
    </row>
    <row r="95" spans="1:7" outlineLevel="1" x14ac:dyDescent="0.3">
      <c r="A95" s="104" t="s">
        <v>602</v>
      </c>
      <c r="B95" s="119"/>
      <c r="C95" s="136"/>
      <c r="D95" s="136"/>
      <c r="E95" s="136"/>
      <c r="F95" s="136"/>
      <c r="G95" s="104"/>
    </row>
    <row r="96" spans="1:7" outlineLevel="1" x14ac:dyDescent="0.3">
      <c r="A96" s="104" t="s">
        <v>603</v>
      </c>
      <c r="B96" s="119"/>
      <c r="C96" s="136"/>
      <c r="D96" s="136"/>
      <c r="E96" s="136"/>
      <c r="F96" s="136"/>
      <c r="G96" s="104"/>
    </row>
    <row r="97" spans="1:7" outlineLevel="1" x14ac:dyDescent="0.3">
      <c r="A97" s="104" t="s">
        <v>604</v>
      </c>
      <c r="B97" s="119"/>
      <c r="C97" s="136"/>
      <c r="D97" s="136"/>
      <c r="E97" s="136"/>
      <c r="F97" s="136"/>
      <c r="G97" s="104"/>
    </row>
    <row r="98" spans="1:7" ht="15" customHeight="1" x14ac:dyDescent="0.3">
      <c r="A98" s="113"/>
      <c r="B98" s="148" t="s">
        <v>1320</v>
      </c>
      <c r="C98" s="113" t="s">
        <v>512</v>
      </c>
      <c r="D98" s="113" t="s">
        <v>513</v>
      </c>
      <c r="E98" s="120"/>
      <c r="F98" s="115" t="s">
        <v>481</v>
      </c>
      <c r="G98" s="115"/>
    </row>
    <row r="99" spans="1:7" x14ac:dyDescent="0.3">
      <c r="A99" s="104" t="s">
        <v>605</v>
      </c>
      <c r="B99" s="170" t="s">
        <v>1336</v>
      </c>
      <c r="C99" s="136">
        <v>0.46130000000000004</v>
      </c>
      <c r="D99" s="136">
        <v>0.27410000000000001</v>
      </c>
      <c r="E99" s="136"/>
      <c r="F99" s="136">
        <v>0.42030000000000001</v>
      </c>
      <c r="G99" s="104"/>
    </row>
    <row r="100" spans="1:7" x14ac:dyDescent="0.3">
      <c r="A100" s="104" t="s">
        <v>606</v>
      </c>
      <c r="B100" s="170" t="s">
        <v>1337</v>
      </c>
      <c r="C100" s="136">
        <v>0.1734</v>
      </c>
      <c r="D100" s="136">
        <v>0.1928</v>
      </c>
      <c r="E100" s="136"/>
      <c r="F100" s="136">
        <v>0.1777</v>
      </c>
      <c r="G100" s="104"/>
    </row>
    <row r="101" spans="1:7" x14ac:dyDescent="0.3">
      <c r="A101" s="104" t="s">
        <v>607</v>
      </c>
      <c r="B101" s="170" t="s">
        <v>1338</v>
      </c>
      <c r="C101" s="136">
        <v>3.4700000000000002E-2</v>
      </c>
      <c r="D101" s="136">
        <v>6.1200000000000004E-2</v>
      </c>
      <c r="E101" s="136"/>
      <c r="F101" s="136">
        <v>4.0500000000000001E-2</v>
      </c>
      <c r="G101" s="104"/>
    </row>
    <row r="102" spans="1:7" x14ac:dyDescent="0.3">
      <c r="A102" s="104" t="s">
        <v>608</v>
      </c>
      <c r="B102" s="170" t="s">
        <v>1339</v>
      </c>
      <c r="C102" s="136">
        <v>0.20420000000000002</v>
      </c>
      <c r="D102" s="136">
        <v>0.24489999999999998</v>
      </c>
      <c r="E102" s="136"/>
      <c r="F102" s="136">
        <v>0.21309999999999998</v>
      </c>
      <c r="G102" s="104"/>
    </row>
    <row r="103" spans="1:7" x14ac:dyDescent="0.3">
      <c r="A103" s="104" t="s">
        <v>609</v>
      </c>
      <c r="B103" s="170" t="s">
        <v>1340</v>
      </c>
      <c r="C103" s="136">
        <v>0.12640000000000001</v>
      </c>
      <c r="D103" s="136">
        <v>0.22699999999999998</v>
      </c>
      <c r="E103" s="136"/>
      <c r="F103" s="136">
        <v>0.14849999999999999</v>
      </c>
      <c r="G103" s="104"/>
    </row>
    <row r="104" spans="1:7" x14ac:dyDescent="0.3">
      <c r="A104" s="104" t="s">
        <v>610</v>
      </c>
      <c r="B104" s="123"/>
      <c r="C104" s="136"/>
      <c r="D104" s="136"/>
      <c r="E104" s="136"/>
      <c r="F104" s="136"/>
      <c r="G104" s="104"/>
    </row>
    <row r="105" spans="1:7" x14ac:dyDescent="0.3">
      <c r="A105" s="104" t="s">
        <v>611</v>
      </c>
      <c r="B105" s="123"/>
      <c r="C105" s="136"/>
      <c r="D105" s="136"/>
      <c r="E105" s="136"/>
      <c r="F105" s="136"/>
      <c r="G105" s="104"/>
    </row>
    <row r="106" spans="1:7" x14ac:dyDescent="0.3">
      <c r="A106" s="104" t="s">
        <v>612</v>
      </c>
      <c r="B106" s="123"/>
      <c r="C106" s="136"/>
      <c r="D106" s="136"/>
      <c r="E106" s="136"/>
      <c r="F106" s="136"/>
      <c r="G106" s="104"/>
    </row>
    <row r="107" spans="1:7" x14ac:dyDescent="0.3">
      <c r="A107" s="104" t="s">
        <v>613</v>
      </c>
      <c r="B107" s="123"/>
      <c r="C107" s="136"/>
      <c r="D107" s="136"/>
      <c r="E107" s="136"/>
      <c r="F107" s="136"/>
      <c r="G107" s="104"/>
    </row>
    <row r="108" spans="1:7" x14ac:dyDescent="0.3">
      <c r="A108" s="104" t="s">
        <v>614</v>
      </c>
      <c r="B108" s="123"/>
      <c r="C108" s="136"/>
      <c r="D108" s="136"/>
      <c r="E108" s="136"/>
      <c r="F108" s="136"/>
      <c r="G108" s="104"/>
    </row>
    <row r="109" spans="1:7" x14ac:dyDescent="0.3">
      <c r="A109" s="104" t="s">
        <v>615</v>
      </c>
      <c r="B109" s="123"/>
      <c r="C109" s="136"/>
      <c r="D109" s="136"/>
      <c r="E109" s="136"/>
      <c r="F109" s="136"/>
      <c r="G109" s="104"/>
    </row>
    <row r="110" spans="1:7" x14ac:dyDescent="0.3">
      <c r="A110" s="104" t="s">
        <v>616</v>
      </c>
      <c r="B110" s="123"/>
      <c r="C110" s="136"/>
      <c r="D110" s="136"/>
      <c r="E110" s="136"/>
      <c r="F110" s="136"/>
      <c r="G110" s="104"/>
    </row>
    <row r="111" spans="1:7" x14ac:dyDescent="0.3">
      <c r="A111" s="104" t="s">
        <v>617</v>
      </c>
      <c r="B111" s="123"/>
      <c r="C111" s="136"/>
      <c r="D111" s="136"/>
      <c r="E111" s="136"/>
      <c r="F111" s="136"/>
      <c r="G111" s="104"/>
    </row>
    <row r="112" spans="1:7" x14ac:dyDescent="0.3">
      <c r="A112" s="104" t="s">
        <v>618</v>
      </c>
      <c r="B112" s="123"/>
      <c r="C112" s="136"/>
      <c r="D112" s="136"/>
      <c r="E112" s="136"/>
      <c r="F112" s="136"/>
      <c r="G112" s="104"/>
    </row>
    <row r="113" spans="1:7" x14ac:dyDescent="0.3">
      <c r="A113" s="104" t="s">
        <v>619</v>
      </c>
      <c r="B113" s="123"/>
      <c r="C113" s="136"/>
      <c r="D113" s="136"/>
      <c r="E113" s="136"/>
      <c r="F113" s="136"/>
      <c r="G113" s="104"/>
    </row>
    <row r="114" spans="1:7" x14ac:dyDescent="0.3">
      <c r="A114" s="104" t="s">
        <v>620</v>
      </c>
      <c r="B114" s="123"/>
      <c r="C114" s="136"/>
      <c r="D114" s="136"/>
      <c r="E114" s="136"/>
      <c r="F114" s="136"/>
      <c r="G114" s="104"/>
    </row>
    <row r="115" spans="1:7" x14ac:dyDescent="0.3">
      <c r="A115" s="104" t="s">
        <v>621</v>
      </c>
      <c r="B115" s="123"/>
      <c r="C115" s="136"/>
      <c r="D115" s="136"/>
      <c r="E115" s="136"/>
      <c r="F115" s="136"/>
      <c r="G115" s="104"/>
    </row>
    <row r="116" spans="1:7" x14ac:dyDescent="0.3">
      <c r="A116" s="104" t="s">
        <v>622</v>
      </c>
      <c r="B116" s="123"/>
      <c r="C116" s="136"/>
      <c r="D116" s="136"/>
      <c r="E116" s="136"/>
      <c r="F116" s="136"/>
      <c r="G116" s="104"/>
    </row>
    <row r="117" spans="1:7" x14ac:dyDescent="0.3">
      <c r="A117" s="104" t="s">
        <v>623</v>
      </c>
      <c r="B117" s="123"/>
      <c r="C117" s="136"/>
      <c r="D117" s="136"/>
      <c r="E117" s="136"/>
      <c r="F117" s="136"/>
      <c r="G117" s="104"/>
    </row>
    <row r="118" spans="1:7" x14ac:dyDescent="0.3">
      <c r="A118" s="104" t="s">
        <v>624</v>
      </c>
      <c r="B118" s="123"/>
      <c r="C118" s="136"/>
      <c r="D118" s="136"/>
      <c r="E118" s="136"/>
      <c r="F118" s="136"/>
      <c r="G118" s="104"/>
    </row>
    <row r="119" spans="1:7" x14ac:dyDescent="0.3">
      <c r="A119" s="104" t="s">
        <v>625</v>
      </c>
      <c r="B119" s="123"/>
      <c r="C119" s="136"/>
      <c r="D119" s="136"/>
      <c r="E119" s="136"/>
      <c r="F119" s="136"/>
      <c r="G119" s="104"/>
    </row>
    <row r="120" spans="1:7" x14ac:dyDescent="0.3">
      <c r="A120" s="104" t="s">
        <v>626</v>
      </c>
      <c r="B120" s="123"/>
      <c r="C120" s="136"/>
      <c r="D120" s="136"/>
      <c r="E120" s="136"/>
      <c r="F120" s="136"/>
      <c r="G120" s="104"/>
    </row>
    <row r="121" spans="1:7" x14ac:dyDescent="0.3">
      <c r="A121" s="104" t="s">
        <v>627</v>
      </c>
      <c r="B121" s="123"/>
      <c r="C121" s="136"/>
      <c r="D121" s="136"/>
      <c r="E121" s="136"/>
      <c r="F121" s="136"/>
      <c r="G121" s="104"/>
    </row>
    <row r="122" spans="1:7" x14ac:dyDescent="0.3">
      <c r="A122" s="104" t="s">
        <v>628</v>
      </c>
      <c r="B122" s="123"/>
      <c r="C122" s="136"/>
      <c r="D122" s="136"/>
      <c r="E122" s="136"/>
      <c r="F122" s="136"/>
      <c r="G122" s="104"/>
    </row>
    <row r="123" spans="1:7" x14ac:dyDescent="0.3">
      <c r="A123" s="104" t="s">
        <v>629</v>
      </c>
      <c r="B123" s="123"/>
      <c r="C123" s="136"/>
      <c r="D123" s="136"/>
      <c r="E123" s="136"/>
      <c r="F123" s="136"/>
      <c r="G123" s="104"/>
    </row>
    <row r="124" spans="1:7" x14ac:dyDescent="0.3">
      <c r="A124" s="104" t="s">
        <v>630</v>
      </c>
      <c r="B124" s="123"/>
      <c r="C124" s="136"/>
      <c r="D124" s="136"/>
      <c r="E124" s="136"/>
      <c r="F124" s="136"/>
      <c r="G124" s="104"/>
    </row>
    <row r="125" spans="1:7" x14ac:dyDescent="0.3">
      <c r="A125" s="104" t="s">
        <v>631</v>
      </c>
      <c r="B125" s="123"/>
      <c r="C125" s="136"/>
      <c r="D125" s="136"/>
      <c r="E125" s="136"/>
      <c r="F125" s="136"/>
      <c r="G125" s="104"/>
    </row>
    <row r="126" spans="1:7" x14ac:dyDescent="0.3">
      <c r="A126" s="104" t="s">
        <v>632</v>
      </c>
      <c r="B126" s="123"/>
      <c r="C126" s="136"/>
      <c r="D126" s="136"/>
      <c r="E126" s="136"/>
      <c r="F126" s="136"/>
      <c r="G126" s="104"/>
    </row>
    <row r="127" spans="1:7" x14ac:dyDescent="0.3">
      <c r="A127" s="104" t="s">
        <v>633</v>
      </c>
      <c r="B127" s="123"/>
      <c r="C127" s="136"/>
      <c r="D127" s="136"/>
      <c r="E127" s="136"/>
      <c r="F127" s="136"/>
      <c r="G127" s="104"/>
    </row>
    <row r="128" spans="1:7" x14ac:dyDescent="0.3">
      <c r="A128" s="104" t="s">
        <v>634</v>
      </c>
      <c r="B128" s="123"/>
      <c r="C128" s="136"/>
      <c r="D128" s="136"/>
      <c r="E128" s="136"/>
      <c r="F128" s="136"/>
      <c r="G128" s="104"/>
    </row>
    <row r="129" spans="1:7" x14ac:dyDescent="0.3">
      <c r="A129" s="104" t="s">
        <v>635</v>
      </c>
      <c r="B129" s="123"/>
      <c r="C129" s="136"/>
      <c r="D129" s="136"/>
      <c r="E129" s="136"/>
      <c r="F129" s="136"/>
      <c r="G129" s="104"/>
    </row>
    <row r="130" spans="1:7" x14ac:dyDescent="0.3">
      <c r="A130" s="104" t="s">
        <v>1283</v>
      </c>
      <c r="B130" s="123"/>
      <c r="C130" s="136"/>
      <c r="D130" s="136"/>
      <c r="E130" s="136"/>
      <c r="F130" s="136"/>
      <c r="G130" s="104"/>
    </row>
    <row r="131" spans="1:7" x14ac:dyDescent="0.3">
      <c r="A131" s="104" t="s">
        <v>1284</v>
      </c>
      <c r="B131" s="123"/>
      <c r="C131" s="136"/>
      <c r="D131" s="136"/>
      <c r="E131" s="136"/>
      <c r="F131" s="136"/>
      <c r="G131" s="104"/>
    </row>
    <row r="132" spans="1:7" x14ac:dyDescent="0.3">
      <c r="A132" s="104" t="s">
        <v>1285</v>
      </c>
      <c r="B132" s="123"/>
      <c r="C132" s="136"/>
      <c r="D132" s="136"/>
      <c r="E132" s="136"/>
      <c r="F132" s="136"/>
      <c r="G132" s="104"/>
    </row>
    <row r="133" spans="1:7" x14ac:dyDescent="0.3">
      <c r="A133" s="104" t="s">
        <v>1286</v>
      </c>
      <c r="B133" s="123"/>
      <c r="C133" s="136"/>
      <c r="D133" s="136"/>
      <c r="E133" s="136"/>
      <c r="F133" s="136"/>
      <c r="G133" s="104"/>
    </row>
    <row r="134" spans="1:7" x14ac:dyDescent="0.3">
      <c r="A134" s="104" t="s">
        <v>1287</v>
      </c>
      <c r="B134" s="123"/>
      <c r="C134" s="136"/>
      <c r="D134" s="136"/>
      <c r="E134" s="136"/>
      <c r="F134" s="136"/>
      <c r="G134" s="104"/>
    </row>
    <row r="135" spans="1:7" x14ac:dyDescent="0.3">
      <c r="A135" s="104" t="s">
        <v>1288</v>
      </c>
      <c r="B135" s="123"/>
      <c r="C135" s="136"/>
      <c r="D135" s="136"/>
      <c r="E135" s="136"/>
      <c r="F135" s="136"/>
      <c r="G135" s="104"/>
    </row>
    <row r="136" spans="1:7" x14ac:dyDescent="0.3">
      <c r="A136" s="104" t="s">
        <v>1289</v>
      </c>
      <c r="B136" s="123"/>
      <c r="C136" s="136"/>
      <c r="D136" s="136"/>
      <c r="E136" s="136"/>
      <c r="F136" s="136"/>
      <c r="G136" s="104"/>
    </row>
    <row r="137" spans="1:7" x14ac:dyDescent="0.3">
      <c r="A137" s="104" t="s">
        <v>1290</v>
      </c>
      <c r="B137" s="123"/>
      <c r="C137" s="136"/>
      <c r="D137" s="136"/>
      <c r="E137" s="136"/>
      <c r="F137" s="136"/>
      <c r="G137" s="104"/>
    </row>
    <row r="138" spans="1:7" x14ac:dyDescent="0.3">
      <c r="A138" s="104" t="s">
        <v>1291</v>
      </c>
      <c r="B138" s="123"/>
      <c r="C138" s="136"/>
      <c r="D138" s="136"/>
      <c r="E138" s="136"/>
      <c r="F138" s="136"/>
      <c r="G138" s="104"/>
    </row>
    <row r="139" spans="1:7" x14ac:dyDescent="0.3">
      <c r="A139" s="104" t="s">
        <v>1292</v>
      </c>
      <c r="B139" s="123"/>
      <c r="C139" s="136"/>
      <c r="D139" s="136"/>
      <c r="E139" s="136"/>
      <c r="F139" s="136"/>
      <c r="G139" s="104"/>
    </row>
    <row r="140" spans="1:7" x14ac:dyDescent="0.3">
      <c r="A140" s="104" t="s">
        <v>1293</v>
      </c>
      <c r="B140" s="123"/>
      <c r="C140" s="136"/>
      <c r="D140" s="136"/>
      <c r="E140" s="136"/>
      <c r="F140" s="136"/>
      <c r="G140" s="104"/>
    </row>
    <row r="141" spans="1:7" x14ac:dyDescent="0.3">
      <c r="A141" s="104" t="s">
        <v>1294</v>
      </c>
      <c r="B141" s="123"/>
      <c r="C141" s="136"/>
      <c r="D141" s="136"/>
      <c r="E141" s="136"/>
      <c r="F141" s="136"/>
      <c r="G141" s="104"/>
    </row>
    <row r="142" spans="1:7" x14ac:dyDescent="0.3">
      <c r="A142" s="104" t="s">
        <v>1295</v>
      </c>
      <c r="B142" s="123"/>
      <c r="C142" s="136"/>
      <c r="D142" s="136"/>
      <c r="E142" s="136"/>
      <c r="F142" s="136"/>
      <c r="G142" s="104"/>
    </row>
    <row r="143" spans="1:7" x14ac:dyDescent="0.3">
      <c r="A143" s="104" t="s">
        <v>1296</v>
      </c>
      <c r="B143" s="123"/>
      <c r="C143" s="136"/>
      <c r="D143" s="136"/>
      <c r="E143" s="136"/>
      <c r="F143" s="136"/>
      <c r="G143" s="104"/>
    </row>
    <row r="144" spans="1:7" x14ac:dyDescent="0.3">
      <c r="A144" s="104" t="s">
        <v>1297</v>
      </c>
      <c r="B144" s="123"/>
      <c r="C144" s="136"/>
      <c r="D144" s="136"/>
      <c r="E144" s="136"/>
      <c r="F144" s="136"/>
      <c r="G144" s="104"/>
    </row>
    <row r="145" spans="1:7" x14ac:dyDescent="0.3">
      <c r="A145" s="104" t="s">
        <v>1298</v>
      </c>
      <c r="B145" s="123"/>
      <c r="C145" s="136"/>
      <c r="D145" s="136"/>
      <c r="E145" s="136"/>
      <c r="F145" s="136"/>
      <c r="G145" s="104"/>
    </row>
    <row r="146" spans="1:7" x14ac:dyDescent="0.3">
      <c r="A146" s="104" t="s">
        <v>1299</v>
      </c>
      <c r="B146" s="123"/>
      <c r="C146" s="136"/>
      <c r="D146" s="136"/>
      <c r="E146" s="136"/>
      <c r="F146" s="136"/>
      <c r="G146" s="104"/>
    </row>
    <row r="147" spans="1:7" x14ac:dyDescent="0.3">
      <c r="A147" s="104" t="s">
        <v>1300</v>
      </c>
      <c r="B147" s="123"/>
      <c r="C147" s="136"/>
      <c r="D147" s="136"/>
      <c r="E147" s="136"/>
      <c r="F147" s="136"/>
      <c r="G147" s="104"/>
    </row>
    <row r="148" spans="1:7" x14ac:dyDescent="0.3">
      <c r="A148" s="104" t="s">
        <v>1301</v>
      </c>
      <c r="B148" s="123"/>
      <c r="C148" s="136"/>
      <c r="D148" s="136"/>
      <c r="E148" s="136"/>
      <c r="F148" s="136"/>
      <c r="G148" s="104"/>
    </row>
    <row r="149" spans="1:7" ht="15" customHeight="1" x14ac:dyDescent="0.3">
      <c r="A149" s="113"/>
      <c r="B149" s="114" t="s">
        <v>636</v>
      </c>
      <c r="C149" s="113" t="s">
        <v>512</v>
      </c>
      <c r="D149" s="113" t="s">
        <v>513</v>
      </c>
      <c r="E149" s="120"/>
      <c r="F149" s="115" t="s">
        <v>481</v>
      </c>
      <c r="G149" s="115"/>
    </row>
    <row r="150" spans="1:7" x14ac:dyDescent="0.3">
      <c r="A150" s="104" t="s">
        <v>637</v>
      </c>
      <c r="B150" s="104" t="s">
        <v>638</v>
      </c>
      <c r="C150" s="136">
        <v>0.81129999999999991</v>
      </c>
      <c r="D150" s="136">
        <v>0.39119999999999999</v>
      </c>
      <c r="E150" s="137"/>
      <c r="F150" s="136">
        <v>0.71920000000000006</v>
      </c>
    </row>
    <row r="151" spans="1:7" x14ac:dyDescent="0.3">
      <c r="A151" s="104" t="s">
        <v>639</v>
      </c>
      <c r="B151" s="104" t="s">
        <v>640</v>
      </c>
      <c r="C151" s="136">
        <v>0.18870000000000001</v>
      </c>
      <c r="D151" s="136">
        <v>0.60880000000000001</v>
      </c>
      <c r="E151" s="137"/>
      <c r="F151" s="136">
        <v>0.28079999999999999</v>
      </c>
    </row>
    <row r="152" spans="1:7" x14ac:dyDescent="0.3">
      <c r="A152" s="104" t="s">
        <v>641</v>
      </c>
      <c r="B152" s="104" t="s">
        <v>97</v>
      </c>
      <c r="C152" s="136" t="s">
        <v>951</v>
      </c>
      <c r="D152" s="136" t="s">
        <v>951</v>
      </c>
      <c r="E152" s="137"/>
      <c r="F152" s="136" t="s">
        <v>951</v>
      </c>
    </row>
    <row r="153" spans="1:7" outlineLevel="1" x14ac:dyDescent="0.3">
      <c r="A153" s="104" t="s">
        <v>642</v>
      </c>
      <c r="C153" s="136"/>
      <c r="D153" s="136"/>
      <c r="E153" s="137"/>
      <c r="F153" s="136"/>
    </row>
    <row r="154" spans="1:7" outlineLevel="1" x14ac:dyDescent="0.3">
      <c r="A154" s="104" t="s">
        <v>643</v>
      </c>
      <c r="C154" s="136"/>
      <c r="D154" s="136"/>
      <c r="E154" s="137"/>
      <c r="F154" s="136"/>
    </row>
    <row r="155" spans="1:7" outlineLevel="1" x14ac:dyDescent="0.3">
      <c r="A155" s="104" t="s">
        <v>644</v>
      </c>
      <c r="C155" s="136"/>
      <c r="D155" s="136"/>
      <c r="E155" s="137"/>
      <c r="F155" s="136"/>
    </row>
    <row r="156" spans="1:7" outlineLevel="1" x14ac:dyDescent="0.3">
      <c r="A156" s="104" t="s">
        <v>645</v>
      </c>
      <c r="C156" s="136"/>
      <c r="D156" s="136"/>
      <c r="E156" s="137"/>
      <c r="F156" s="136"/>
    </row>
    <row r="157" spans="1:7" outlineLevel="1" x14ac:dyDescent="0.3">
      <c r="A157" s="104" t="s">
        <v>646</v>
      </c>
      <c r="C157" s="136"/>
      <c r="D157" s="136"/>
      <c r="E157" s="137"/>
      <c r="F157" s="136"/>
    </row>
    <row r="158" spans="1:7" outlineLevel="1" x14ac:dyDescent="0.3">
      <c r="A158" s="104" t="s">
        <v>647</v>
      </c>
      <c r="C158" s="136"/>
      <c r="D158" s="136"/>
      <c r="E158" s="137"/>
      <c r="F158" s="136"/>
    </row>
    <row r="159" spans="1:7" ht="15" customHeight="1" x14ac:dyDescent="0.3">
      <c r="A159" s="113"/>
      <c r="B159" s="114" t="s">
        <v>648</v>
      </c>
      <c r="C159" s="113" t="s">
        <v>512</v>
      </c>
      <c r="D159" s="113" t="s">
        <v>513</v>
      </c>
      <c r="E159" s="120"/>
      <c r="F159" s="115" t="s">
        <v>481</v>
      </c>
      <c r="G159" s="115"/>
    </row>
    <row r="160" spans="1:7" x14ac:dyDescent="0.3">
      <c r="A160" s="104" t="s">
        <v>649</v>
      </c>
      <c r="B160" s="104" t="s">
        <v>650</v>
      </c>
      <c r="C160" s="136">
        <v>0.47479999999999994</v>
      </c>
      <c r="D160" s="136">
        <v>0.41200000000000003</v>
      </c>
      <c r="E160" s="137"/>
      <c r="F160" s="136">
        <v>0.46110000000000001</v>
      </c>
    </row>
    <row r="161" spans="1:7" x14ac:dyDescent="0.3">
      <c r="A161" s="104" t="s">
        <v>651</v>
      </c>
      <c r="B161" s="104" t="s">
        <v>652</v>
      </c>
      <c r="C161" s="136">
        <v>0.5252</v>
      </c>
      <c r="D161" s="136">
        <v>0.58799999999999997</v>
      </c>
      <c r="E161" s="137"/>
      <c r="F161" s="136">
        <v>0.53890000000000005</v>
      </c>
    </row>
    <row r="162" spans="1:7" x14ac:dyDescent="0.3">
      <c r="A162" s="104" t="s">
        <v>653</v>
      </c>
      <c r="B162" s="104" t="s">
        <v>97</v>
      </c>
      <c r="C162" s="136" t="s">
        <v>951</v>
      </c>
      <c r="D162" s="136" t="s">
        <v>951</v>
      </c>
      <c r="E162" s="137"/>
      <c r="F162" s="136" t="s">
        <v>951</v>
      </c>
    </row>
    <row r="163" spans="1:7" outlineLevel="1" x14ac:dyDescent="0.3">
      <c r="A163" s="104" t="s">
        <v>654</v>
      </c>
      <c r="E163" s="99"/>
    </row>
    <row r="164" spans="1:7" outlineLevel="1" x14ac:dyDescent="0.3">
      <c r="A164" s="104" t="s">
        <v>655</v>
      </c>
      <c r="E164" s="99"/>
    </row>
    <row r="165" spans="1:7" outlineLevel="1" x14ac:dyDescent="0.3">
      <c r="A165" s="104" t="s">
        <v>656</v>
      </c>
      <c r="E165" s="99"/>
    </row>
    <row r="166" spans="1:7" outlineLevel="1" x14ac:dyDescent="0.3">
      <c r="A166" s="104" t="s">
        <v>657</v>
      </c>
      <c r="E166" s="99"/>
    </row>
    <row r="167" spans="1:7" outlineLevel="1" x14ac:dyDescent="0.3">
      <c r="A167" s="104" t="s">
        <v>658</v>
      </c>
      <c r="E167" s="99"/>
    </row>
    <row r="168" spans="1:7" outlineLevel="1" x14ac:dyDescent="0.3">
      <c r="A168" s="104" t="s">
        <v>659</v>
      </c>
      <c r="E168" s="99"/>
    </row>
    <row r="169" spans="1:7" ht="15" customHeight="1" x14ac:dyDescent="0.3">
      <c r="A169" s="113"/>
      <c r="B169" s="114" t="s">
        <v>660</v>
      </c>
      <c r="C169" s="113" t="s">
        <v>512</v>
      </c>
      <c r="D169" s="113" t="s">
        <v>513</v>
      </c>
      <c r="E169" s="120"/>
      <c r="F169" s="115" t="s">
        <v>481</v>
      </c>
      <c r="G169" s="115"/>
    </row>
    <row r="170" spans="1:7" x14ac:dyDescent="0.3">
      <c r="A170" s="104" t="s">
        <v>661</v>
      </c>
      <c r="B170" s="124" t="s">
        <v>662</v>
      </c>
      <c r="C170" s="136">
        <v>7.17E-2</v>
      </c>
      <c r="D170" s="136">
        <v>5.2499999999999998E-2</v>
      </c>
      <c r="E170" s="137"/>
      <c r="F170" s="136">
        <v>6.7500000000000004E-2</v>
      </c>
    </row>
    <row r="171" spans="1:7" x14ac:dyDescent="0.3">
      <c r="A171" s="104" t="s">
        <v>663</v>
      </c>
      <c r="B171" s="124" t="s">
        <v>664</v>
      </c>
      <c r="C171" s="136">
        <v>5.2000000000000005E-2</v>
      </c>
      <c r="D171" s="136">
        <v>4.6300000000000001E-2</v>
      </c>
      <c r="E171" s="137"/>
      <c r="F171" s="136">
        <v>5.0799999999999998E-2</v>
      </c>
    </row>
    <row r="172" spans="1:7" x14ac:dyDescent="0.3">
      <c r="A172" s="104" t="s">
        <v>665</v>
      </c>
      <c r="B172" s="124" t="s">
        <v>666</v>
      </c>
      <c r="C172" s="136">
        <v>5.28E-2</v>
      </c>
      <c r="D172" s="136">
        <v>3.3799999999999997E-2</v>
      </c>
      <c r="E172" s="136"/>
      <c r="F172" s="136">
        <v>4.87E-2</v>
      </c>
    </row>
    <row r="173" spans="1:7" x14ac:dyDescent="0.3">
      <c r="A173" s="104" t="s">
        <v>667</v>
      </c>
      <c r="B173" s="124" t="s">
        <v>668</v>
      </c>
      <c r="C173" s="136">
        <v>9.6000000000000002E-2</v>
      </c>
      <c r="D173" s="136">
        <v>7.5499999999999998E-2</v>
      </c>
      <c r="E173" s="136"/>
      <c r="F173" s="136">
        <v>9.1499999999999998E-2</v>
      </c>
    </row>
    <row r="174" spans="1:7" x14ac:dyDescent="0.3">
      <c r="A174" s="104" t="s">
        <v>669</v>
      </c>
      <c r="B174" s="124" t="s">
        <v>670</v>
      </c>
      <c r="C174" s="136">
        <v>0.72750000000000004</v>
      </c>
      <c r="D174" s="136">
        <v>0.79189999999999994</v>
      </c>
      <c r="E174" s="136"/>
      <c r="F174" s="136">
        <v>0.74159999999999993</v>
      </c>
    </row>
    <row r="175" spans="1:7" outlineLevel="1" x14ac:dyDescent="0.3">
      <c r="A175" s="104" t="s">
        <v>671</v>
      </c>
      <c r="B175" s="121"/>
      <c r="C175" s="136"/>
      <c r="D175" s="136"/>
      <c r="E175" s="136"/>
      <c r="F175" s="136"/>
    </row>
    <row r="176" spans="1:7" outlineLevel="1" x14ac:dyDescent="0.3">
      <c r="A176" s="104" t="s">
        <v>672</v>
      </c>
      <c r="B176" s="121"/>
      <c r="C176" s="136"/>
      <c r="D176" s="136"/>
      <c r="E176" s="136"/>
      <c r="F176" s="136"/>
    </row>
    <row r="177" spans="1:7" outlineLevel="1" x14ac:dyDescent="0.3">
      <c r="A177" s="104" t="s">
        <v>673</v>
      </c>
      <c r="B177" s="124"/>
      <c r="C177" s="136"/>
      <c r="D177" s="136"/>
      <c r="E177" s="136"/>
      <c r="F177" s="136"/>
    </row>
    <row r="178" spans="1:7" outlineLevel="1" x14ac:dyDescent="0.3">
      <c r="A178" s="104" t="s">
        <v>674</v>
      </c>
      <c r="B178" s="124"/>
      <c r="C178" s="136"/>
      <c r="D178" s="136"/>
      <c r="E178" s="136"/>
      <c r="F178" s="136"/>
    </row>
    <row r="179" spans="1:7" ht="15" customHeight="1" x14ac:dyDescent="0.3">
      <c r="A179" s="113"/>
      <c r="B179" s="114" t="s">
        <v>675</v>
      </c>
      <c r="C179" s="113" t="s">
        <v>512</v>
      </c>
      <c r="D179" s="113" t="s">
        <v>513</v>
      </c>
      <c r="E179" s="120"/>
      <c r="F179" s="115" t="s">
        <v>481</v>
      </c>
      <c r="G179" s="115"/>
    </row>
    <row r="180" spans="1:7" x14ac:dyDescent="0.3">
      <c r="A180" s="104" t="s">
        <v>676</v>
      </c>
      <c r="B180" s="104" t="s">
        <v>677</v>
      </c>
      <c r="C180" s="136">
        <v>1.2999999999999999E-3</v>
      </c>
      <c r="D180" s="136">
        <v>3.8E-3</v>
      </c>
      <c r="E180" s="137"/>
      <c r="F180" s="136">
        <v>1.8E-3</v>
      </c>
    </row>
    <row r="181" spans="1:7" outlineLevel="1" x14ac:dyDescent="0.3">
      <c r="A181" s="104" t="s">
        <v>678</v>
      </c>
      <c r="B181" s="125"/>
      <c r="C181" s="136"/>
      <c r="D181" s="136"/>
      <c r="E181" s="137"/>
      <c r="F181" s="136"/>
    </row>
    <row r="182" spans="1:7" outlineLevel="1" x14ac:dyDescent="0.3">
      <c r="A182" s="104" t="s">
        <v>679</v>
      </c>
      <c r="B182" s="125"/>
      <c r="C182" s="136"/>
      <c r="D182" s="136"/>
      <c r="E182" s="137"/>
      <c r="F182" s="136"/>
    </row>
    <row r="183" spans="1:7" outlineLevel="1" x14ac:dyDescent="0.3">
      <c r="A183" s="104" t="s">
        <v>680</v>
      </c>
      <c r="B183" s="125"/>
      <c r="C183" s="136"/>
      <c r="D183" s="136"/>
      <c r="E183" s="137"/>
      <c r="F183" s="136"/>
    </row>
    <row r="184" spans="1:7" outlineLevel="1" x14ac:dyDescent="0.3">
      <c r="A184" s="104" t="s">
        <v>681</v>
      </c>
      <c r="B184" s="125"/>
      <c r="C184" s="136"/>
      <c r="D184" s="136"/>
      <c r="E184" s="137"/>
      <c r="F184" s="136"/>
    </row>
    <row r="185" spans="1:7" ht="18" x14ac:dyDescent="0.3">
      <c r="A185" s="126"/>
      <c r="B185" s="127" t="s">
        <v>478</v>
      </c>
      <c r="C185" s="126"/>
      <c r="D185" s="126"/>
      <c r="E185" s="126"/>
      <c r="F185" s="128"/>
      <c r="G185" s="128"/>
    </row>
    <row r="186" spans="1:7" ht="15" customHeight="1" x14ac:dyDescent="0.3">
      <c r="A186" s="113"/>
      <c r="B186" s="114" t="s">
        <v>682</v>
      </c>
      <c r="C186" s="113" t="s">
        <v>683</v>
      </c>
      <c r="D186" s="113" t="s">
        <v>684</v>
      </c>
      <c r="E186" s="120"/>
      <c r="F186" s="113" t="s">
        <v>512</v>
      </c>
      <c r="G186" s="113" t="s">
        <v>685</v>
      </c>
    </row>
    <row r="187" spans="1:7" x14ac:dyDescent="0.3">
      <c r="A187" s="104" t="s">
        <v>686</v>
      </c>
      <c r="B187" s="123" t="s">
        <v>687</v>
      </c>
      <c r="C187" s="158">
        <v>1410</v>
      </c>
      <c r="D187" s="104">
        <v>222754</v>
      </c>
      <c r="E187" s="129"/>
      <c r="F187" s="130"/>
      <c r="G187" s="130"/>
    </row>
    <row r="188" spans="1:7" x14ac:dyDescent="0.3">
      <c r="A188" s="129"/>
      <c r="B188" s="131"/>
      <c r="C188" s="129"/>
      <c r="D188" s="129"/>
      <c r="E188" s="129"/>
      <c r="F188" s="130"/>
      <c r="G188" s="130"/>
    </row>
    <row r="189" spans="1:7" x14ac:dyDescent="0.3">
      <c r="B189" s="123" t="s">
        <v>688</v>
      </c>
      <c r="C189" s="129"/>
      <c r="D189" s="129"/>
      <c r="E189" s="129"/>
      <c r="F189" s="130"/>
      <c r="G189" s="130"/>
    </row>
    <row r="190" spans="1:7" x14ac:dyDescent="0.3">
      <c r="A190" s="104" t="s">
        <v>689</v>
      </c>
      <c r="B190" s="171" t="s">
        <v>1341</v>
      </c>
      <c r="C190" s="158">
        <v>173702</v>
      </c>
      <c r="D190" s="161">
        <v>183490</v>
      </c>
      <c r="E190" s="129"/>
      <c r="F190" s="157">
        <f>IF($C$214=0,"",IF(C190="[for completion]","",IF(C190="","",C190/$C$214)))</f>
        <v>0.55306778743592189</v>
      </c>
      <c r="G190" s="157">
        <f>IF($D$214=0,"",IF(D190="[for completion]","",IF(D190="","",D190/$D$214)))</f>
        <v>0.8237338050046239</v>
      </c>
    </row>
    <row r="191" spans="1:7" x14ac:dyDescent="0.3">
      <c r="A191" s="104" t="s">
        <v>690</v>
      </c>
      <c r="B191" s="171" t="s">
        <v>1342</v>
      </c>
      <c r="C191" s="158">
        <v>98851</v>
      </c>
      <c r="D191" s="161">
        <v>35891</v>
      </c>
      <c r="E191" s="129"/>
      <c r="F191" s="157">
        <f t="shared" ref="F191:F213" si="1">IF($C$214=0,"",IF(C191="[for completion]","",IF(C191="","",C191/$C$214)))</f>
        <v>0.31474193651096888</v>
      </c>
      <c r="G191" s="157">
        <f t="shared" ref="G191:G213" si="2">IF($D$214=0,"",IF(D191="[for completion]","",IF(D191="","",D191/$D$214)))</f>
        <v>0.16112393043447032</v>
      </c>
    </row>
    <row r="192" spans="1:7" x14ac:dyDescent="0.3">
      <c r="A192" s="104" t="s">
        <v>691</v>
      </c>
      <c r="B192" s="171" t="s">
        <v>1343</v>
      </c>
      <c r="C192" s="158">
        <v>24488</v>
      </c>
      <c r="D192" s="161">
        <v>3012</v>
      </c>
      <c r="E192" s="129"/>
      <c r="F192" s="157">
        <f t="shared" si="1"/>
        <v>7.796987932626484E-2</v>
      </c>
      <c r="G192" s="157">
        <f t="shared" si="2"/>
        <v>1.352164270899737E-2</v>
      </c>
    </row>
    <row r="193" spans="1:7" x14ac:dyDescent="0.3">
      <c r="A193" s="104" t="s">
        <v>692</v>
      </c>
      <c r="B193" s="171" t="s">
        <v>1344</v>
      </c>
      <c r="C193" s="158">
        <v>8188</v>
      </c>
      <c r="D193" s="161">
        <v>277</v>
      </c>
      <c r="E193" s="129"/>
      <c r="F193" s="157">
        <f t="shared" si="1"/>
        <v>2.6070621199095742E-2</v>
      </c>
      <c r="G193" s="157">
        <f t="shared" si="2"/>
        <v>1.2435242464781777E-3</v>
      </c>
    </row>
    <row r="194" spans="1:7" x14ac:dyDescent="0.3">
      <c r="A194" s="104" t="s">
        <v>693</v>
      </c>
      <c r="B194" s="171" t="s">
        <v>1344</v>
      </c>
      <c r="C194" s="158">
        <v>4160</v>
      </c>
      <c r="D194" s="161">
        <v>60</v>
      </c>
      <c r="E194" s="129"/>
      <c r="F194" s="157">
        <f t="shared" si="1"/>
        <v>1.3245454834909414E-2</v>
      </c>
      <c r="G194" s="157">
        <f t="shared" si="2"/>
        <v>2.693554324501468E-4</v>
      </c>
    </row>
    <row r="195" spans="1:7" x14ac:dyDescent="0.3">
      <c r="A195" s="104" t="s">
        <v>694</v>
      </c>
      <c r="B195" s="171" t="s">
        <v>1345</v>
      </c>
      <c r="C195" s="158">
        <v>4681</v>
      </c>
      <c r="D195" s="161">
        <v>24</v>
      </c>
      <c r="E195" s="129"/>
      <c r="F195" s="157">
        <f t="shared" si="1"/>
        <v>1.4904320692839175E-2</v>
      </c>
      <c r="G195" s="157">
        <f t="shared" si="2"/>
        <v>1.0774217298005872E-4</v>
      </c>
    </row>
    <row r="196" spans="1:7" x14ac:dyDescent="0.3">
      <c r="A196" s="104" t="s">
        <v>695</v>
      </c>
      <c r="B196" s="123"/>
      <c r="C196" s="158"/>
      <c r="D196" s="161"/>
      <c r="E196" s="129"/>
      <c r="F196" s="157" t="str">
        <f t="shared" si="1"/>
        <v/>
      </c>
      <c r="G196" s="157" t="str">
        <f t="shared" si="2"/>
        <v/>
      </c>
    </row>
    <row r="197" spans="1:7" x14ac:dyDescent="0.3">
      <c r="A197" s="104" t="s">
        <v>696</v>
      </c>
      <c r="B197" s="123"/>
      <c r="C197" s="158"/>
      <c r="D197" s="161"/>
      <c r="E197" s="129"/>
      <c r="F197" s="157" t="str">
        <f t="shared" si="1"/>
        <v/>
      </c>
      <c r="G197" s="157" t="str">
        <f t="shared" si="2"/>
        <v/>
      </c>
    </row>
    <row r="198" spans="1:7" x14ac:dyDescent="0.3">
      <c r="A198" s="104" t="s">
        <v>697</v>
      </c>
      <c r="B198" s="123"/>
      <c r="C198" s="158"/>
      <c r="D198" s="161"/>
      <c r="E198" s="129"/>
      <c r="F198" s="157" t="str">
        <f t="shared" si="1"/>
        <v/>
      </c>
      <c r="G198" s="157" t="str">
        <f t="shared" si="2"/>
        <v/>
      </c>
    </row>
    <row r="199" spans="1:7" x14ac:dyDescent="0.3">
      <c r="A199" s="104" t="s">
        <v>698</v>
      </c>
      <c r="B199" s="123"/>
      <c r="C199" s="158"/>
      <c r="D199" s="161"/>
      <c r="E199" s="123"/>
      <c r="F199" s="157" t="str">
        <f t="shared" si="1"/>
        <v/>
      </c>
      <c r="G199" s="157" t="str">
        <f t="shared" si="2"/>
        <v/>
      </c>
    </row>
    <row r="200" spans="1:7" x14ac:dyDescent="0.3">
      <c r="A200" s="104" t="s">
        <v>699</v>
      </c>
      <c r="B200" s="123"/>
      <c r="C200" s="158"/>
      <c r="D200" s="161"/>
      <c r="E200" s="123"/>
      <c r="F200" s="157" t="str">
        <f t="shared" si="1"/>
        <v/>
      </c>
      <c r="G200" s="157" t="str">
        <f t="shared" si="2"/>
        <v/>
      </c>
    </row>
    <row r="201" spans="1:7" x14ac:dyDescent="0.3">
      <c r="A201" s="104" t="s">
        <v>700</v>
      </c>
      <c r="B201" s="123"/>
      <c r="C201" s="158"/>
      <c r="D201" s="161"/>
      <c r="E201" s="123"/>
      <c r="F201" s="157" t="str">
        <f t="shared" si="1"/>
        <v/>
      </c>
      <c r="G201" s="157" t="str">
        <f t="shared" si="2"/>
        <v/>
      </c>
    </row>
    <row r="202" spans="1:7" x14ac:dyDescent="0.3">
      <c r="A202" s="104" t="s">
        <v>701</v>
      </c>
      <c r="B202" s="123"/>
      <c r="C202" s="158"/>
      <c r="D202" s="161"/>
      <c r="E202" s="123"/>
      <c r="F202" s="157" t="str">
        <f t="shared" si="1"/>
        <v/>
      </c>
      <c r="G202" s="157" t="str">
        <f t="shared" si="2"/>
        <v/>
      </c>
    </row>
    <row r="203" spans="1:7" x14ac:dyDescent="0.3">
      <c r="A203" s="104" t="s">
        <v>702</v>
      </c>
      <c r="B203" s="123"/>
      <c r="C203" s="158"/>
      <c r="D203" s="161"/>
      <c r="E203" s="123"/>
      <c r="F203" s="157" t="str">
        <f t="shared" si="1"/>
        <v/>
      </c>
      <c r="G203" s="157" t="str">
        <f t="shared" si="2"/>
        <v/>
      </c>
    </row>
    <row r="204" spans="1:7" x14ac:dyDescent="0.3">
      <c r="A204" s="104" t="s">
        <v>703</v>
      </c>
      <c r="B204" s="123"/>
      <c r="C204" s="158"/>
      <c r="D204" s="161"/>
      <c r="E204" s="123"/>
      <c r="F204" s="157" t="str">
        <f t="shared" si="1"/>
        <v/>
      </c>
      <c r="G204" s="157" t="str">
        <f t="shared" si="2"/>
        <v/>
      </c>
    </row>
    <row r="205" spans="1:7" x14ac:dyDescent="0.3">
      <c r="A205" s="104" t="s">
        <v>704</v>
      </c>
      <c r="B205" s="123"/>
      <c r="C205" s="158"/>
      <c r="D205" s="161"/>
      <c r="F205" s="157" t="str">
        <f t="shared" si="1"/>
        <v/>
      </c>
      <c r="G205" s="157" t="str">
        <f t="shared" si="2"/>
        <v/>
      </c>
    </row>
    <row r="206" spans="1:7" x14ac:dyDescent="0.3">
      <c r="A206" s="104" t="s">
        <v>705</v>
      </c>
      <c r="B206" s="123"/>
      <c r="C206" s="158"/>
      <c r="D206" s="161"/>
      <c r="E206" s="118"/>
      <c r="F206" s="157" t="str">
        <f t="shared" si="1"/>
        <v/>
      </c>
      <c r="G206" s="157" t="str">
        <f t="shared" si="2"/>
        <v/>
      </c>
    </row>
    <row r="207" spans="1:7" x14ac:dyDescent="0.3">
      <c r="A207" s="104" t="s">
        <v>706</v>
      </c>
      <c r="B207" s="123"/>
      <c r="C207" s="158"/>
      <c r="D207" s="161"/>
      <c r="E207" s="118"/>
      <c r="F207" s="157" t="str">
        <f t="shared" si="1"/>
        <v/>
      </c>
      <c r="G207" s="157" t="str">
        <f t="shared" si="2"/>
        <v/>
      </c>
    </row>
    <row r="208" spans="1:7" x14ac:dyDescent="0.3">
      <c r="A208" s="104" t="s">
        <v>707</v>
      </c>
      <c r="B208" s="123"/>
      <c r="C208" s="158"/>
      <c r="D208" s="161"/>
      <c r="E208" s="118"/>
      <c r="F208" s="157" t="str">
        <f t="shared" si="1"/>
        <v/>
      </c>
      <c r="G208" s="157" t="str">
        <f t="shared" si="2"/>
        <v/>
      </c>
    </row>
    <row r="209" spans="1:7" x14ac:dyDescent="0.3">
      <c r="A209" s="104" t="s">
        <v>708</v>
      </c>
      <c r="B209" s="123"/>
      <c r="C209" s="158"/>
      <c r="D209" s="161"/>
      <c r="E209" s="118"/>
      <c r="F209" s="157" t="str">
        <f t="shared" si="1"/>
        <v/>
      </c>
      <c r="G209" s="157" t="str">
        <f t="shared" si="2"/>
        <v/>
      </c>
    </row>
    <row r="210" spans="1:7" x14ac:dyDescent="0.3">
      <c r="A210" s="104" t="s">
        <v>709</v>
      </c>
      <c r="B210" s="123"/>
      <c r="C210" s="158"/>
      <c r="D210" s="161"/>
      <c r="E210" s="118"/>
      <c r="F210" s="157" t="str">
        <f t="shared" si="1"/>
        <v/>
      </c>
      <c r="G210" s="157" t="str">
        <f t="shared" si="2"/>
        <v/>
      </c>
    </row>
    <row r="211" spans="1:7" x14ac:dyDescent="0.3">
      <c r="A211" s="104" t="s">
        <v>710</v>
      </c>
      <c r="B211" s="123"/>
      <c r="C211" s="158"/>
      <c r="D211" s="161"/>
      <c r="E211" s="118"/>
      <c r="F211" s="157" t="str">
        <f t="shared" si="1"/>
        <v/>
      </c>
      <c r="G211" s="157" t="str">
        <f t="shared" si="2"/>
        <v/>
      </c>
    </row>
    <row r="212" spans="1:7" x14ac:dyDescent="0.3">
      <c r="A212" s="104" t="s">
        <v>711</v>
      </c>
      <c r="B212" s="123"/>
      <c r="C212" s="158"/>
      <c r="D212" s="161"/>
      <c r="E212" s="118"/>
      <c r="F212" s="157" t="str">
        <f t="shared" si="1"/>
        <v/>
      </c>
      <c r="G212" s="157" t="str">
        <f t="shared" si="2"/>
        <v/>
      </c>
    </row>
    <row r="213" spans="1:7" x14ac:dyDescent="0.3">
      <c r="A213" s="104" t="s">
        <v>712</v>
      </c>
      <c r="B213" s="123"/>
      <c r="C213" s="158"/>
      <c r="D213" s="161"/>
      <c r="E213" s="118"/>
      <c r="F213" s="157" t="str">
        <f t="shared" si="1"/>
        <v/>
      </c>
      <c r="G213" s="157" t="str">
        <f t="shared" si="2"/>
        <v/>
      </c>
    </row>
    <row r="214" spans="1:7" x14ac:dyDescent="0.3">
      <c r="A214" s="104" t="s">
        <v>713</v>
      </c>
      <c r="B214" s="132" t="s">
        <v>99</v>
      </c>
      <c r="C214" s="164">
        <f>SUM(C190:C213)</f>
        <v>314070</v>
      </c>
      <c r="D214" s="162">
        <f>SUM(D190:D213)</f>
        <v>222754</v>
      </c>
      <c r="E214" s="118"/>
      <c r="F214" s="163">
        <f>SUM(F190:F213)</f>
        <v>1</v>
      </c>
      <c r="G214" s="163">
        <f>SUM(G190:G213)</f>
        <v>0.99999999999999989</v>
      </c>
    </row>
    <row r="215" spans="1:7" ht="15" customHeight="1" x14ac:dyDescent="0.3">
      <c r="A215" s="113"/>
      <c r="B215" s="114" t="s">
        <v>714</v>
      </c>
      <c r="C215" s="113" t="s">
        <v>683</v>
      </c>
      <c r="D215" s="113" t="s">
        <v>684</v>
      </c>
      <c r="E215" s="120"/>
      <c r="F215" s="113" t="s">
        <v>512</v>
      </c>
      <c r="G215" s="113" t="s">
        <v>685</v>
      </c>
    </row>
    <row r="216" spans="1:7" x14ac:dyDescent="0.3">
      <c r="A216" s="104" t="s">
        <v>715</v>
      </c>
      <c r="B216" s="104" t="s">
        <v>716</v>
      </c>
      <c r="C216" s="136" t="s">
        <v>951</v>
      </c>
      <c r="F216" s="160"/>
      <c r="G216" s="160"/>
    </row>
    <row r="217" spans="1:7" x14ac:dyDescent="0.3">
      <c r="F217" s="160"/>
      <c r="G217" s="160"/>
    </row>
    <row r="218" spans="1:7" x14ac:dyDescent="0.3">
      <c r="B218" s="123" t="s">
        <v>717</v>
      </c>
      <c r="F218" s="160"/>
      <c r="G218" s="160"/>
    </row>
    <row r="219" spans="1:7" x14ac:dyDescent="0.3">
      <c r="A219" s="104" t="s">
        <v>718</v>
      </c>
      <c r="B219" s="104" t="s">
        <v>719</v>
      </c>
      <c r="C219" s="136" t="s">
        <v>951</v>
      </c>
      <c r="D219" s="136" t="s">
        <v>951</v>
      </c>
      <c r="F219" s="157" t="str">
        <f t="shared" ref="F219:F233" si="3">IF($C$227=0,"",IF(C219="[for completion]","",C219/$C$227))</f>
        <v/>
      </c>
      <c r="G219" s="157" t="str">
        <f t="shared" ref="G219:G233" si="4">IF($D$227=0,"",IF(D219="[for completion]","",D219/$D$227))</f>
        <v/>
      </c>
    </row>
    <row r="220" spans="1:7" x14ac:dyDescent="0.3">
      <c r="A220" s="104" t="s">
        <v>720</v>
      </c>
      <c r="B220" s="104" t="s">
        <v>721</v>
      </c>
      <c r="C220" s="136" t="s">
        <v>951</v>
      </c>
      <c r="D220" s="136" t="s">
        <v>951</v>
      </c>
      <c r="F220" s="157" t="str">
        <f t="shared" si="3"/>
        <v/>
      </c>
      <c r="G220" s="157" t="str">
        <f t="shared" si="4"/>
        <v/>
      </c>
    </row>
    <row r="221" spans="1:7" x14ac:dyDescent="0.3">
      <c r="A221" s="104" t="s">
        <v>722</v>
      </c>
      <c r="B221" s="104" t="s">
        <v>723</v>
      </c>
      <c r="C221" s="136" t="s">
        <v>951</v>
      </c>
      <c r="D221" s="136" t="s">
        <v>951</v>
      </c>
      <c r="F221" s="157" t="str">
        <f t="shared" si="3"/>
        <v/>
      </c>
      <c r="G221" s="157" t="str">
        <f t="shared" si="4"/>
        <v/>
      </c>
    </row>
    <row r="222" spans="1:7" x14ac:dyDescent="0.3">
      <c r="A222" s="104" t="s">
        <v>724</v>
      </c>
      <c r="B222" s="104" t="s">
        <v>725</v>
      </c>
      <c r="C222" s="136" t="s">
        <v>951</v>
      </c>
      <c r="D222" s="136" t="s">
        <v>951</v>
      </c>
      <c r="F222" s="157" t="str">
        <f t="shared" si="3"/>
        <v/>
      </c>
      <c r="G222" s="157" t="str">
        <f t="shared" si="4"/>
        <v/>
      </c>
    </row>
    <row r="223" spans="1:7" x14ac:dyDescent="0.3">
      <c r="A223" s="104" t="s">
        <v>726</v>
      </c>
      <c r="B223" s="104" t="s">
        <v>727</v>
      </c>
      <c r="C223" s="136" t="s">
        <v>951</v>
      </c>
      <c r="D223" s="136" t="s">
        <v>951</v>
      </c>
      <c r="F223" s="157" t="str">
        <f t="shared" si="3"/>
        <v/>
      </c>
      <c r="G223" s="157" t="str">
        <f t="shared" si="4"/>
        <v/>
      </c>
    </row>
    <row r="224" spans="1:7" x14ac:dyDescent="0.3">
      <c r="A224" s="104" t="s">
        <v>728</v>
      </c>
      <c r="B224" s="104" t="s">
        <v>729</v>
      </c>
      <c r="C224" s="136" t="s">
        <v>951</v>
      </c>
      <c r="D224" s="136" t="s">
        <v>951</v>
      </c>
      <c r="F224" s="157" t="str">
        <f t="shared" si="3"/>
        <v/>
      </c>
      <c r="G224" s="157" t="str">
        <f t="shared" si="4"/>
        <v/>
      </c>
    </row>
    <row r="225" spans="1:7" x14ac:dyDescent="0.3">
      <c r="A225" s="104" t="s">
        <v>730</v>
      </c>
      <c r="B225" s="104" t="s">
        <v>731</v>
      </c>
      <c r="C225" s="136" t="s">
        <v>951</v>
      </c>
      <c r="D225" s="136" t="s">
        <v>951</v>
      </c>
      <c r="F225" s="157" t="str">
        <f t="shared" si="3"/>
        <v/>
      </c>
      <c r="G225" s="157" t="str">
        <f t="shared" si="4"/>
        <v/>
      </c>
    </row>
    <row r="226" spans="1:7" x14ac:dyDescent="0.3">
      <c r="A226" s="104" t="s">
        <v>732</v>
      </c>
      <c r="B226" s="104" t="s">
        <v>733</v>
      </c>
      <c r="C226" s="136" t="s">
        <v>951</v>
      </c>
      <c r="D226" s="136" t="s">
        <v>951</v>
      </c>
      <c r="F226" s="157" t="str">
        <f t="shared" si="3"/>
        <v/>
      </c>
      <c r="G226" s="157" t="str">
        <f t="shared" si="4"/>
        <v/>
      </c>
    </row>
    <row r="227" spans="1:7" x14ac:dyDescent="0.3">
      <c r="A227" s="104" t="s">
        <v>734</v>
      </c>
      <c r="B227" s="132" t="s">
        <v>99</v>
      </c>
      <c r="C227" s="158">
        <f>SUM(C219:C226)</f>
        <v>0</v>
      </c>
      <c r="D227" s="161">
        <f>SUM(D219:D226)</f>
        <v>0</v>
      </c>
      <c r="F227" s="136">
        <f>SUM(F219:F226)</f>
        <v>0</v>
      </c>
      <c r="G227" s="136">
        <f>SUM(G219:G226)</f>
        <v>0</v>
      </c>
    </row>
    <row r="228" spans="1:7" outlineLevel="1" x14ac:dyDescent="0.3">
      <c r="A228" s="104" t="s">
        <v>735</v>
      </c>
      <c r="B228" s="119" t="s">
        <v>736</v>
      </c>
      <c r="C228" s="158"/>
      <c r="D228" s="161"/>
      <c r="F228" s="157" t="str">
        <f t="shared" si="3"/>
        <v/>
      </c>
      <c r="G228" s="157" t="str">
        <f t="shared" si="4"/>
        <v/>
      </c>
    </row>
    <row r="229" spans="1:7" outlineLevel="1" x14ac:dyDescent="0.3">
      <c r="A229" s="104" t="s">
        <v>737</v>
      </c>
      <c r="B229" s="119" t="s">
        <v>738</v>
      </c>
      <c r="C229" s="158"/>
      <c r="D229" s="161"/>
      <c r="F229" s="157" t="str">
        <f t="shared" si="3"/>
        <v/>
      </c>
      <c r="G229" s="157" t="str">
        <f t="shared" si="4"/>
        <v/>
      </c>
    </row>
    <row r="230" spans="1:7" outlineLevel="1" x14ac:dyDescent="0.3">
      <c r="A230" s="104" t="s">
        <v>739</v>
      </c>
      <c r="B230" s="119" t="s">
        <v>740</v>
      </c>
      <c r="C230" s="158"/>
      <c r="D230" s="161"/>
      <c r="F230" s="157" t="str">
        <f t="shared" si="3"/>
        <v/>
      </c>
      <c r="G230" s="157" t="str">
        <f t="shared" si="4"/>
        <v/>
      </c>
    </row>
    <row r="231" spans="1:7" outlineLevel="1" x14ac:dyDescent="0.3">
      <c r="A231" s="104" t="s">
        <v>741</v>
      </c>
      <c r="B231" s="119" t="s">
        <v>742</v>
      </c>
      <c r="C231" s="158"/>
      <c r="D231" s="161"/>
      <c r="F231" s="157" t="str">
        <f t="shared" si="3"/>
        <v/>
      </c>
      <c r="G231" s="157" t="str">
        <f t="shared" si="4"/>
        <v/>
      </c>
    </row>
    <row r="232" spans="1:7" outlineLevel="1" x14ac:dyDescent="0.3">
      <c r="A232" s="104" t="s">
        <v>743</v>
      </c>
      <c r="B232" s="119" t="s">
        <v>744</v>
      </c>
      <c r="C232" s="158"/>
      <c r="D232" s="161"/>
      <c r="F232" s="157" t="str">
        <f t="shared" si="3"/>
        <v/>
      </c>
      <c r="G232" s="157" t="str">
        <f t="shared" si="4"/>
        <v/>
      </c>
    </row>
    <row r="233" spans="1:7" outlineLevel="1" x14ac:dyDescent="0.3">
      <c r="A233" s="104" t="s">
        <v>745</v>
      </c>
      <c r="B233" s="119" t="s">
        <v>746</v>
      </c>
      <c r="C233" s="158"/>
      <c r="D233" s="161"/>
      <c r="F233" s="157" t="str">
        <f t="shared" si="3"/>
        <v/>
      </c>
      <c r="G233" s="157" t="str">
        <f t="shared" si="4"/>
        <v/>
      </c>
    </row>
    <row r="234" spans="1:7" outlineLevel="1" x14ac:dyDescent="0.3">
      <c r="A234" s="104" t="s">
        <v>747</v>
      </c>
      <c r="B234" s="119"/>
      <c r="F234" s="157"/>
      <c r="G234" s="157"/>
    </row>
    <row r="235" spans="1:7" outlineLevel="1" x14ac:dyDescent="0.3">
      <c r="A235" s="104" t="s">
        <v>748</v>
      </c>
      <c r="B235" s="119"/>
      <c r="F235" s="157"/>
      <c r="G235" s="157"/>
    </row>
    <row r="236" spans="1:7" outlineLevel="1" x14ac:dyDescent="0.3">
      <c r="A236" s="104" t="s">
        <v>749</v>
      </c>
      <c r="B236" s="119"/>
      <c r="F236" s="157"/>
      <c r="G236" s="157"/>
    </row>
    <row r="237" spans="1:7" ht="15" customHeight="1" x14ac:dyDescent="0.3">
      <c r="A237" s="113"/>
      <c r="B237" s="114" t="s">
        <v>750</v>
      </c>
      <c r="C237" s="113" t="s">
        <v>683</v>
      </c>
      <c r="D237" s="113" t="s">
        <v>684</v>
      </c>
      <c r="E237" s="120"/>
      <c r="F237" s="113" t="s">
        <v>512</v>
      </c>
      <c r="G237" s="113" t="s">
        <v>685</v>
      </c>
    </row>
    <row r="238" spans="1:7" x14ac:dyDescent="0.3">
      <c r="A238" s="104" t="s">
        <v>751</v>
      </c>
      <c r="B238" s="104" t="s">
        <v>716</v>
      </c>
      <c r="C238" s="136">
        <v>0.61799999999999999</v>
      </c>
      <c r="F238" s="160"/>
      <c r="G238" s="160"/>
    </row>
    <row r="239" spans="1:7" x14ac:dyDescent="0.3">
      <c r="F239" s="160"/>
      <c r="G239" s="160"/>
    </row>
    <row r="240" spans="1:7" x14ac:dyDescent="0.3">
      <c r="B240" s="123" t="s">
        <v>717</v>
      </c>
      <c r="F240" s="160"/>
      <c r="G240" s="160"/>
    </row>
    <row r="241" spans="1:7" x14ac:dyDescent="0.3">
      <c r="A241" s="104" t="s">
        <v>752</v>
      </c>
      <c r="B241" s="104" t="s">
        <v>719</v>
      </c>
      <c r="C241" s="158">
        <v>202478</v>
      </c>
      <c r="D241" s="161" t="s">
        <v>951</v>
      </c>
      <c r="F241" s="157">
        <f>IF($C$249=0,"",IF(C241="[Mark as ND1 if not relevant]","",C241/$C$249))</f>
        <v>0.644692726757496</v>
      </c>
      <c r="G241" s="157" t="str">
        <f>IF($D$249=0,"",IF(D241="[Mark as ND1 if not relevant]","",D241/$D$249))</f>
        <v/>
      </c>
    </row>
    <row r="242" spans="1:7" x14ac:dyDescent="0.3">
      <c r="A242" s="104" t="s">
        <v>753</v>
      </c>
      <c r="B242" s="104" t="s">
        <v>721</v>
      </c>
      <c r="C242" s="158">
        <v>40680</v>
      </c>
      <c r="D242" s="161" t="s">
        <v>951</v>
      </c>
      <c r="F242" s="157">
        <f t="shared" ref="F242:F248" si="5">IF($C$249=0,"",IF(C242="[Mark as ND1 if not relevant]","",C242/$C$249))</f>
        <v>0.12952567747851587</v>
      </c>
      <c r="G242" s="157" t="str">
        <f t="shared" ref="G242:G248" si="6">IF($D$249=0,"",IF(D242="[Mark as ND1 if not relevant]","",D242/$D$249))</f>
        <v/>
      </c>
    </row>
    <row r="243" spans="1:7" x14ac:dyDescent="0.3">
      <c r="A243" s="104" t="s">
        <v>754</v>
      </c>
      <c r="B243" s="104" t="s">
        <v>723</v>
      </c>
      <c r="C243" s="158">
        <v>32429</v>
      </c>
      <c r="D243" s="161" t="s">
        <v>951</v>
      </c>
      <c r="F243" s="157">
        <f t="shared" si="5"/>
        <v>0.10325438040685327</v>
      </c>
      <c r="G243" s="157" t="str">
        <f t="shared" si="6"/>
        <v/>
      </c>
    </row>
    <row r="244" spans="1:7" x14ac:dyDescent="0.3">
      <c r="A244" s="104" t="s">
        <v>755</v>
      </c>
      <c r="B244" s="104" t="s">
        <v>725</v>
      </c>
      <c r="C244" s="158">
        <v>22280</v>
      </c>
      <c r="D244" s="161" t="s">
        <v>951</v>
      </c>
      <c r="F244" s="157">
        <f t="shared" si="5"/>
        <v>7.0939825325008199E-2</v>
      </c>
      <c r="G244" s="157" t="str">
        <f t="shared" si="6"/>
        <v/>
      </c>
    </row>
    <row r="245" spans="1:7" x14ac:dyDescent="0.3">
      <c r="A245" s="104" t="s">
        <v>756</v>
      </c>
      <c r="B245" s="104" t="s">
        <v>727</v>
      </c>
      <c r="C245" s="158">
        <v>12124</v>
      </c>
      <c r="D245" s="161" t="s">
        <v>951</v>
      </c>
      <c r="F245" s="157">
        <f t="shared" si="5"/>
        <v>3.8602982147235163E-2</v>
      </c>
      <c r="G245" s="157" t="str">
        <f t="shared" si="6"/>
        <v/>
      </c>
    </row>
    <row r="246" spans="1:7" x14ac:dyDescent="0.3">
      <c r="A246" s="104" t="s">
        <v>757</v>
      </c>
      <c r="B246" s="104" t="s">
        <v>729</v>
      </c>
      <c r="C246" s="158">
        <v>2423</v>
      </c>
      <c r="D246" s="161" t="s">
        <v>951</v>
      </c>
      <c r="F246" s="157">
        <f t="shared" si="5"/>
        <v>7.7148652047798411E-3</v>
      </c>
      <c r="G246" s="157" t="str">
        <f t="shared" si="6"/>
        <v/>
      </c>
    </row>
    <row r="247" spans="1:7" x14ac:dyDescent="0.3">
      <c r="A247" s="104" t="s">
        <v>758</v>
      </c>
      <c r="B247" s="104" t="s">
        <v>731</v>
      </c>
      <c r="C247" s="158">
        <v>797</v>
      </c>
      <c r="D247" s="161" t="s">
        <v>951</v>
      </c>
      <c r="F247" s="157">
        <f t="shared" si="5"/>
        <v>2.5376589220840007E-3</v>
      </c>
      <c r="G247" s="157" t="str">
        <f t="shared" si="6"/>
        <v/>
      </c>
    </row>
    <row r="248" spans="1:7" x14ac:dyDescent="0.3">
      <c r="A248" s="104" t="s">
        <v>759</v>
      </c>
      <c r="B248" s="104" t="s">
        <v>733</v>
      </c>
      <c r="C248" s="158">
        <v>858</v>
      </c>
      <c r="D248" s="161" t="s">
        <v>951</v>
      </c>
      <c r="F248" s="157">
        <f t="shared" si="5"/>
        <v>2.7318837580276945E-3</v>
      </c>
      <c r="G248" s="157" t="str">
        <f t="shared" si="6"/>
        <v/>
      </c>
    </row>
    <row r="249" spans="1:7" x14ac:dyDescent="0.3">
      <c r="A249" s="104" t="s">
        <v>760</v>
      </c>
      <c r="B249" s="132" t="s">
        <v>99</v>
      </c>
      <c r="C249" s="158">
        <f>SUM(C241:C248)</f>
        <v>314069</v>
      </c>
      <c r="D249" s="161">
        <f>SUM(D241:D248)</f>
        <v>0</v>
      </c>
      <c r="F249" s="136">
        <f>SUM(F241:F248)</f>
        <v>1</v>
      </c>
      <c r="G249" s="136">
        <f>SUM(G241:G248)</f>
        <v>0</v>
      </c>
    </row>
    <row r="250" spans="1:7" outlineLevel="1" x14ac:dyDescent="0.3">
      <c r="A250" s="104" t="s">
        <v>761</v>
      </c>
      <c r="B250" s="119" t="s">
        <v>736</v>
      </c>
      <c r="C250" s="158">
        <v>360</v>
      </c>
      <c r="D250" s="161" t="s">
        <v>951</v>
      </c>
      <c r="F250" s="157">
        <f t="shared" ref="F250:F255" si="7">IF($C$249=0,"",IF(C250="[for completion]","",C250/$C$249))</f>
        <v>1.1462449334381935E-3</v>
      </c>
      <c r="G250" s="157" t="str">
        <f t="shared" ref="G250:G255" si="8">IF($D$249=0,"",IF(D250="[for completion]","",D250/$D$249))</f>
        <v/>
      </c>
    </row>
    <row r="251" spans="1:7" outlineLevel="1" x14ac:dyDescent="0.3">
      <c r="A251" s="104" t="s">
        <v>762</v>
      </c>
      <c r="B251" s="119" t="s">
        <v>738</v>
      </c>
      <c r="C251" s="158">
        <v>176</v>
      </c>
      <c r="D251" s="161" t="s">
        <v>951</v>
      </c>
      <c r="F251" s="157">
        <f t="shared" si="7"/>
        <v>5.6038641190311682E-4</v>
      </c>
      <c r="G251" s="157" t="str">
        <f t="shared" si="8"/>
        <v/>
      </c>
    </row>
    <row r="252" spans="1:7" outlineLevel="1" x14ac:dyDescent="0.3">
      <c r="A252" s="104" t="s">
        <v>763</v>
      </c>
      <c r="B252" s="119" t="s">
        <v>740</v>
      </c>
      <c r="C252" s="158">
        <v>86</v>
      </c>
      <c r="D252" s="161" t="s">
        <v>951</v>
      </c>
      <c r="F252" s="157">
        <f t="shared" si="7"/>
        <v>2.7382517854356844E-4</v>
      </c>
      <c r="G252" s="157" t="str">
        <f t="shared" si="8"/>
        <v/>
      </c>
    </row>
    <row r="253" spans="1:7" outlineLevel="1" x14ac:dyDescent="0.3">
      <c r="A253" s="104" t="s">
        <v>764</v>
      </c>
      <c r="B253" s="119" t="s">
        <v>742</v>
      </c>
      <c r="C253" s="158">
        <v>45</v>
      </c>
      <c r="D253" s="161" t="s">
        <v>951</v>
      </c>
      <c r="F253" s="157">
        <f t="shared" si="7"/>
        <v>1.4328061667977419E-4</v>
      </c>
      <c r="G253" s="157" t="str">
        <f t="shared" si="8"/>
        <v/>
      </c>
    </row>
    <row r="254" spans="1:7" outlineLevel="1" x14ac:dyDescent="0.3">
      <c r="A254" s="104" t="s">
        <v>765</v>
      </c>
      <c r="B254" s="119" t="s">
        <v>744</v>
      </c>
      <c r="C254" s="158">
        <v>25</v>
      </c>
      <c r="D254" s="161" t="s">
        <v>951</v>
      </c>
      <c r="F254" s="157">
        <f t="shared" si="7"/>
        <v>7.9600342599874546E-5</v>
      </c>
      <c r="G254" s="157" t="str">
        <f t="shared" si="8"/>
        <v/>
      </c>
    </row>
    <row r="255" spans="1:7" outlineLevel="1" x14ac:dyDescent="0.3">
      <c r="A255" s="104" t="s">
        <v>766</v>
      </c>
      <c r="B255" s="119" t="s">
        <v>746</v>
      </c>
      <c r="C255" s="158">
        <v>166</v>
      </c>
      <c r="D255" s="161" t="s">
        <v>951</v>
      </c>
      <c r="F255" s="157">
        <f t="shared" si="7"/>
        <v>5.2854627486316702E-4</v>
      </c>
      <c r="G255" s="157" t="str">
        <f t="shared" si="8"/>
        <v/>
      </c>
    </row>
    <row r="256" spans="1:7" outlineLevel="1" x14ac:dyDescent="0.3">
      <c r="A256" s="104" t="s">
        <v>767</v>
      </c>
      <c r="B256" s="119"/>
      <c r="F256" s="116"/>
      <c r="G256" s="116"/>
    </row>
    <row r="257" spans="1:14" outlineLevel="1" x14ac:dyDescent="0.3">
      <c r="A257" s="104" t="s">
        <v>768</v>
      </c>
      <c r="B257" s="119"/>
      <c r="F257" s="116"/>
      <c r="G257" s="116"/>
    </row>
    <row r="258" spans="1:14" outlineLevel="1" x14ac:dyDescent="0.3">
      <c r="A258" s="104" t="s">
        <v>769</v>
      </c>
      <c r="B258" s="119"/>
      <c r="F258" s="116"/>
      <c r="G258" s="116"/>
    </row>
    <row r="259" spans="1:14" ht="15" customHeight="1" x14ac:dyDescent="0.3">
      <c r="A259" s="113"/>
      <c r="B259" s="114" t="s">
        <v>770</v>
      </c>
      <c r="C259" s="113" t="s">
        <v>512</v>
      </c>
      <c r="D259" s="113"/>
      <c r="E259" s="120"/>
      <c r="F259" s="113"/>
      <c r="G259" s="113"/>
    </row>
    <row r="260" spans="1:14" x14ac:dyDescent="0.3">
      <c r="A260" s="104" t="s">
        <v>771</v>
      </c>
      <c r="B260" s="104" t="s">
        <v>772</v>
      </c>
      <c r="C260" s="136">
        <v>0.82129999999999992</v>
      </c>
      <c r="E260" s="118"/>
      <c r="F260" s="118"/>
      <c r="G260" s="118"/>
    </row>
    <row r="261" spans="1:14" x14ac:dyDescent="0.3">
      <c r="A261" s="104" t="s">
        <v>773</v>
      </c>
      <c r="B261" s="104" t="s">
        <v>774</v>
      </c>
      <c r="C261" s="136">
        <v>4.6199999999999998E-2</v>
      </c>
      <c r="E261" s="118"/>
      <c r="F261" s="118"/>
    </row>
    <row r="262" spans="1:14" x14ac:dyDescent="0.3">
      <c r="A262" s="104" t="s">
        <v>775</v>
      </c>
      <c r="B262" s="104" t="s">
        <v>776</v>
      </c>
      <c r="C262" s="136" t="s">
        <v>951</v>
      </c>
      <c r="E262" s="118"/>
      <c r="F262" s="118"/>
    </row>
    <row r="263" spans="1:14" x14ac:dyDescent="0.3">
      <c r="A263" s="104" t="s">
        <v>777</v>
      </c>
      <c r="B263" s="123" t="s">
        <v>1130</v>
      </c>
      <c r="C263" s="136" t="s">
        <v>951</v>
      </c>
      <c r="D263" s="129"/>
      <c r="E263" s="129"/>
      <c r="F263" s="130"/>
      <c r="G263" s="130"/>
      <c r="H263" s="99"/>
      <c r="I263" s="104"/>
      <c r="J263" s="104"/>
      <c r="K263" s="104"/>
      <c r="L263" s="99"/>
      <c r="M263" s="99"/>
      <c r="N263" s="99"/>
    </row>
    <row r="264" spans="1:14" x14ac:dyDescent="0.3">
      <c r="A264" s="104" t="s">
        <v>1137</v>
      </c>
      <c r="B264" s="104" t="s">
        <v>97</v>
      </c>
      <c r="C264" s="136">
        <v>0.13250000000000001</v>
      </c>
      <c r="E264" s="118"/>
      <c r="F264" s="118"/>
    </row>
    <row r="265" spans="1:14" outlineLevel="1" x14ac:dyDescent="0.3">
      <c r="A265" s="104" t="s">
        <v>778</v>
      </c>
      <c r="B265" s="119" t="s">
        <v>779</v>
      </c>
      <c r="C265" s="136">
        <v>5.0000000000000001E-4</v>
      </c>
      <c r="E265" s="118"/>
      <c r="F265" s="118"/>
    </row>
    <row r="266" spans="1:14" outlineLevel="1" x14ac:dyDescent="0.3">
      <c r="A266" s="104" t="s">
        <v>780</v>
      </c>
      <c r="B266" s="119" t="s">
        <v>781</v>
      </c>
      <c r="C266" s="136">
        <v>7.2999999999999995E-2</v>
      </c>
      <c r="E266" s="118"/>
      <c r="F266" s="118"/>
    </row>
    <row r="267" spans="1:14" outlineLevel="1" x14ac:dyDescent="0.3">
      <c r="A267" s="104" t="s">
        <v>782</v>
      </c>
      <c r="B267" s="119" t="s">
        <v>783</v>
      </c>
      <c r="C267" s="136">
        <v>5.9000000000000004E-2</v>
      </c>
      <c r="E267" s="118"/>
      <c r="F267" s="118"/>
    </row>
    <row r="268" spans="1:14" outlineLevel="1" x14ac:dyDescent="0.3">
      <c r="A268" s="104" t="s">
        <v>784</v>
      </c>
      <c r="B268" s="119" t="s">
        <v>785</v>
      </c>
      <c r="C268" s="136">
        <v>0</v>
      </c>
      <c r="E268" s="118"/>
      <c r="F268" s="118"/>
    </row>
    <row r="269" spans="1:14" outlineLevel="1" x14ac:dyDescent="0.3">
      <c r="A269" s="104" t="s">
        <v>786</v>
      </c>
      <c r="B269" s="119" t="s">
        <v>787</v>
      </c>
      <c r="C269" s="136">
        <v>0</v>
      </c>
      <c r="E269" s="118"/>
      <c r="F269" s="118"/>
    </row>
    <row r="270" spans="1:14" outlineLevel="1" x14ac:dyDescent="0.3">
      <c r="A270" s="104" t="s">
        <v>788</v>
      </c>
      <c r="B270" s="119"/>
      <c r="C270" s="136"/>
      <c r="E270" s="118"/>
      <c r="F270" s="118"/>
    </row>
    <row r="271" spans="1:14" outlineLevel="1" x14ac:dyDescent="0.3">
      <c r="A271" s="104" t="s">
        <v>789</v>
      </c>
      <c r="B271" s="119"/>
      <c r="C271" s="136"/>
      <c r="E271" s="118"/>
      <c r="F271" s="118"/>
    </row>
    <row r="272" spans="1:14" outlineLevel="1" x14ac:dyDescent="0.3">
      <c r="A272" s="104" t="s">
        <v>790</v>
      </c>
      <c r="B272" s="119"/>
      <c r="C272" s="136"/>
      <c r="E272" s="118"/>
      <c r="F272" s="118"/>
    </row>
    <row r="273" spans="1:7" outlineLevel="1" x14ac:dyDescent="0.3">
      <c r="A273" s="104" t="s">
        <v>791</v>
      </c>
      <c r="B273" s="119"/>
      <c r="C273" s="136"/>
      <c r="E273" s="118"/>
      <c r="F273" s="118"/>
    </row>
    <row r="274" spans="1:7" outlineLevel="1" x14ac:dyDescent="0.3">
      <c r="A274" s="104" t="s">
        <v>792</v>
      </c>
      <c r="B274" s="119"/>
      <c r="C274" s="136"/>
      <c r="E274" s="118"/>
      <c r="F274" s="118"/>
    </row>
    <row r="275" spans="1:7" outlineLevel="1" x14ac:dyDescent="0.3">
      <c r="A275" s="104" t="s">
        <v>793</v>
      </c>
      <c r="B275" s="119"/>
      <c r="C275" s="136"/>
      <c r="E275" s="118"/>
      <c r="F275" s="118"/>
    </row>
    <row r="276" spans="1:7" ht="15" customHeight="1" x14ac:dyDescent="0.3">
      <c r="A276" s="113"/>
      <c r="B276" s="114" t="s">
        <v>794</v>
      </c>
      <c r="C276" s="113" t="s">
        <v>512</v>
      </c>
      <c r="D276" s="113"/>
      <c r="E276" s="120"/>
      <c r="F276" s="113"/>
      <c r="G276" s="115"/>
    </row>
    <row r="277" spans="1:7" x14ac:dyDescent="0.3">
      <c r="A277" s="104" t="s">
        <v>7</v>
      </c>
      <c r="B277" s="104" t="s">
        <v>1131</v>
      </c>
      <c r="C277" s="136">
        <v>1</v>
      </c>
      <c r="E277" s="99"/>
      <c r="F277" s="99"/>
    </row>
    <row r="278" spans="1:7" x14ac:dyDescent="0.3">
      <c r="A278" s="104" t="s">
        <v>795</v>
      </c>
      <c r="B278" s="104" t="s">
        <v>796</v>
      </c>
      <c r="C278" s="136" t="s">
        <v>951</v>
      </c>
      <c r="E278" s="99"/>
      <c r="F278" s="99"/>
    </row>
    <row r="279" spans="1:7" x14ac:dyDescent="0.3">
      <c r="A279" s="104" t="s">
        <v>797</v>
      </c>
      <c r="B279" s="104" t="s">
        <v>97</v>
      </c>
      <c r="C279" s="136" t="s">
        <v>951</v>
      </c>
      <c r="E279" s="99"/>
      <c r="F279" s="99"/>
    </row>
    <row r="280" spans="1:7" outlineLevel="1" x14ac:dyDescent="0.3">
      <c r="A280" s="104" t="s">
        <v>798</v>
      </c>
      <c r="C280" s="136"/>
      <c r="E280" s="99"/>
      <c r="F280" s="99"/>
    </row>
    <row r="281" spans="1:7" outlineLevel="1" x14ac:dyDescent="0.3">
      <c r="A281" s="104" t="s">
        <v>799</v>
      </c>
      <c r="C281" s="136"/>
      <c r="E281" s="99"/>
      <c r="F281" s="99"/>
    </row>
    <row r="282" spans="1:7" outlineLevel="1" x14ac:dyDescent="0.3">
      <c r="A282" s="104" t="s">
        <v>800</v>
      </c>
      <c r="C282" s="136"/>
      <c r="E282" s="99"/>
      <c r="F282" s="99"/>
    </row>
    <row r="283" spans="1:7" outlineLevel="1" x14ac:dyDescent="0.3">
      <c r="A283" s="104" t="s">
        <v>801</v>
      </c>
      <c r="C283" s="136"/>
      <c r="E283" s="99"/>
      <c r="F283" s="99"/>
    </row>
    <row r="284" spans="1:7" outlineLevel="1" x14ac:dyDescent="0.3">
      <c r="A284" s="104" t="s">
        <v>802</v>
      </c>
      <c r="C284" s="136"/>
      <c r="E284" s="99"/>
      <c r="F284" s="99"/>
    </row>
    <row r="285" spans="1:7" outlineLevel="1" x14ac:dyDescent="0.3">
      <c r="A285" s="104" t="s">
        <v>803</v>
      </c>
      <c r="C285" s="136"/>
      <c r="E285" s="99"/>
      <c r="F285" s="99"/>
    </row>
    <row r="286" spans="1:7" ht="18" x14ac:dyDescent="0.3">
      <c r="A286" s="126"/>
      <c r="B286" s="127" t="s">
        <v>804</v>
      </c>
      <c r="C286" s="126"/>
      <c r="D286" s="126"/>
      <c r="E286" s="126"/>
      <c r="F286" s="128"/>
      <c r="G286" s="128"/>
    </row>
    <row r="287" spans="1:7" ht="15" customHeight="1" x14ac:dyDescent="0.3">
      <c r="A287" s="113"/>
      <c r="B287" s="114" t="s">
        <v>805</v>
      </c>
      <c r="C287" s="113" t="s">
        <v>683</v>
      </c>
      <c r="D287" s="113" t="s">
        <v>684</v>
      </c>
      <c r="E287" s="113"/>
      <c r="F287" s="113" t="s">
        <v>513</v>
      </c>
      <c r="G287" s="113" t="s">
        <v>685</v>
      </c>
    </row>
    <row r="288" spans="1:7" x14ac:dyDescent="0.3">
      <c r="A288" s="104" t="s">
        <v>806</v>
      </c>
      <c r="B288" s="104" t="s">
        <v>687</v>
      </c>
      <c r="C288" s="158">
        <v>4757</v>
      </c>
      <c r="D288" s="129"/>
      <c r="E288" s="129"/>
      <c r="F288" s="130"/>
      <c r="G288" s="130"/>
    </row>
    <row r="289" spans="1:7" x14ac:dyDescent="0.3">
      <c r="A289" s="129"/>
      <c r="D289" s="129"/>
      <c r="E289" s="129"/>
      <c r="F289" s="130"/>
      <c r="G289" s="130"/>
    </row>
    <row r="290" spans="1:7" x14ac:dyDescent="0.3">
      <c r="B290" s="104" t="s">
        <v>688</v>
      </c>
      <c r="D290" s="129"/>
      <c r="E290" s="129"/>
      <c r="F290" s="130"/>
      <c r="G290" s="130"/>
    </row>
    <row r="291" spans="1:7" x14ac:dyDescent="0.3">
      <c r="A291" s="104" t="s">
        <v>807</v>
      </c>
      <c r="B291" s="171" t="s">
        <v>1341</v>
      </c>
      <c r="C291" s="158">
        <v>10528</v>
      </c>
      <c r="D291" s="161">
        <v>9430</v>
      </c>
      <c r="E291" s="129"/>
      <c r="F291" s="157">
        <f t="shared" ref="F291:F314" si="9">IF($C$315=0,"",IF(C291="[for completion]","",C291/$C$315))</f>
        <v>0.11937455353599492</v>
      </c>
      <c r="G291" s="157">
        <f t="shared" ref="G291:G314" si="10">IF($D$315=0,"",IF(D291="[for completion]","",D291/$D$315))</f>
        <v>0.50860255649641339</v>
      </c>
    </row>
    <row r="292" spans="1:7" x14ac:dyDescent="0.3">
      <c r="A292" s="104" t="s">
        <v>808</v>
      </c>
      <c r="B292" s="171" t="s">
        <v>1342</v>
      </c>
      <c r="C292" s="158">
        <v>17576</v>
      </c>
      <c r="D292" s="161">
        <v>5530</v>
      </c>
      <c r="E292" s="129"/>
      <c r="F292" s="157">
        <f t="shared" si="9"/>
        <v>0.19929019309922555</v>
      </c>
      <c r="G292" s="157">
        <f t="shared" si="10"/>
        <v>0.29825791489132192</v>
      </c>
    </row>
    <row r="293" spans="1:7" x14ac:dyDescent="0.3">
      <c r="A293" s="104" t="s">
        <v>809</v>
      </c>
      <c r="B293" s="171" t="s">
        <v>1343</v>
      </c>
      <c r="C293" s="158">
        <v>27393</v>
      </c>
      <c r="D293" s="161">
        <v>3108</v>
      </c>
      <c r="E293" s="129"/>
      <c r="F293" s="157">
        <f t="shared" si="9"/>
        <v>0.31060288231492295</v>
      </c>
      <c r="G293" s="157">
        <f t="shared" si="10"/>
        <v>0.16762849900221133</v>
      </c>
    </row>
    <row r="294" spans="1:7" x14ac:dyDescent="0.3">
      <c r="A294" s="104" t="s">
        <v>810</v>
      </c>
      <c r="B294" s="171" t="s">
        <v>1344</v>
      </c>
      <c r="C294" s="158">
        <v>9276</v>
      </c>
      <c r="D294" s="161">
        <v>305</v>
      </c>
      <c r="E294" s="129"/>
      <c r="F294" s="157">
        <f t="shared" si="9"/>
        <v>0.10517841552050616</v>
      </c>
      <c r="G294" s="157">
        <f t="shared" si="10"/>
        <v>1.6450029663987918E-2</v>
      </c>
    </row>
    <row r="295" spans="1:7" x14ac:dyDescent="0.3">
      <c r="A295" s="104" t="s">
        <v>811</v>
      </c>
      <c r="B295" s="171" t="s">
        <v>1344</v>
      </c>
      <c r="C295" s="158">
        <v>6186</v>
      </c>
      <c r="D295" s="161">
        <v>91</v>
      </c>
      <c r="E295" s="129"/>
      <c r="F295" s="157">
        <f t="shared" si="9"/>
        <v>7.0141621217103392E-2</v>
      </c>
      <c r="G295" s="157">
        <f t="shared" si="10"/>
        <v>4.9080416374521329E-3</v>
      </c>
    </row>
    <row r="296" spans="1:7" x14ac:dyDescent="0.3">
      <c r="A296" s="104" t="s">
        <v>812</v>
      </c>
      <c r="B296" s="171" t="s">
        <v>1345</v>
      </c>
      <c r="C296" s="158">
        <v>17234</v>
      </c>
      <c r="D296" s="161">
        <v>77</v>
      </c>
      <c r="E296" s="129"/>
      <c r="F296" s="157">
        <f t="shared" si="9"/>
        <v>0.195412334312247</v>
      </c>
      <c r="G296" s="157">
        <f t="shared" si="10"/>
        <v>4.1529583086133432E-3</v>
      </c>
    </row>
    <row r="297" spans="1:7" x14ac:dyDescent="0.3">
      <c r="A297" s="104" t="s">
        <v>813</v>
      </c>
      <c r="B297" s="123"/>
      <c r="C297" s="158"/>
      <c r="D297" s="161"/>
      <c r="E297" s="129"/>
      <c r="F297" s="157">
        <f t="shared" si="9"/>
        <v>0</v>
      </c>
      <c r="G297" s="157">
        <f t="shared" si="10"/>
        <v>0</v>
      </c>
    </row>
    <row r="298" spans="1:7" x14ac:dyDescent="0.3">
      <c r="A298" s="104" t="s">
        <v>814</v>
      </c>
      <c r="B298" s="123"/>
      <c r="C298" s="158"/>
      <c r="D298" s="161"/>
      <c r="E298" s="129"/>
      <c r="F298" s="157">
        <f t="shared" si="9"/>
        <v>0</v>
      </c>
      <c r="G298" s="157">
        <f t="shared" si="10"/>
        <v>0</v>
      </c>
    </row>
    <row r="299" spans="1:7" x14ac:dyDescent="0.3">
      <c r="A299" s="104" t="s">
        <v>815</v>
      </c>
      <c r="B299" s="123"/>
      <c r="C299" s="158"/>
      <c r="D299" s="161"/>
      <c r="E299" s="129"/>
      <c r="F299" s="157">
        <f t="shared" si="9"/>
        <v>0</v>
      </c>
      <c r="G299" s="157">
        <f t="shared" si="10"/>
        <v>0</v>
      </c>
    </row>
    <row r="300" spans="1:7" x14ac:dyDescent="0.3">
      <c r="A300" s="104" t="s">
        <v>816</v>
      </c>
      <c r="B300" s="123"/>
      <c r="C300" s="158"/>
      <c r="D300" s="161"/>
      <c r="E300" s="123"/>
      <c r="F300" s="157">
        <f t="shared" si="9"/>
        <v>0</v>
      </c>
      <c r="G300" s="157">
        <f t="shared" si="10"/>
        <v>0</v>
      </c>
    </row>
    <row r="301" spans="1:7" x14ac:dyDescent="0.3">
      <c r="A301" s="104" t="s">
        <v>817</v>
      </c>
      <c r="B301" s="123"/>
      <c r="C301" s="158"/>
      <c r="D301" s="161"/>
      <c r="E301" s="123"/>
      <c r="F301" s="157">
        <f t="shared" si="9"/>
        <v>0</v>
      </c>
      <c r="G301" s="157">
        <f t="shared" si="10"/>
        <v>0</v>
      </c>
    </row>
    <row r="302" spans="1:7" x14ac:dyDescent="0.3">
      <c r="A302" s="104" t="s">
        <v>818</v>
      </c>
      <c r="B302" s="123"/>
      <c r="C302" s="158"/>
      <c r="D302" s="161"/>
      <c r="E302" s="123"/>
      <c r="F302" s="157">
        <f t="shared" si="9"/>
        <v>0</v>
      </c>
      <c r="G302" s="157">
        <f t="shared" si="10"/>
        <v>0</v>
      </c>
    </row>
    <row r="303" spans="1:7" x14ac:dyDescent="0.3">
      <c r="A303" s="104" t="s">
        <v>819</v>
      </c>
      <c r="B303" s="123"/>
      <c r="C303" s="158"/>
      <c r="D303" s="161"/>
      <c r="E303" s="123"/>
      <c r="F303" s="157">
        <f t="shared" si="9"/>
        <v>0</v>
      </c>
      <c r="G303" s="157">
        <f t="shared" si="10"/>
        <v>0</v>
      </c>
    </row>
    <row r="304" spans="1:7" x14ac:dyDescent="0.3">
      <c r="A304" s="104" t="s">
        <v>820</v>
      </c>
      <c r="B304" s="123"/>
      <c r="C304" s="158"/>
      <c r="D304" s="161"/>
      <c r="E304" s="123"/>
      <c r="F304" s="157">
        <f t="shared" si="9"/>
        <v>0</v>
      </c>
      <c r="G304" s="157">
        <f t="shared" si="10"/>
        <v>0</v>
      </c>
    </row>
    <row r="305" spans="1:7" x14ac:dyDescent="0.3">
      <c r="A305" s="104" t="s">
        <v>821</v>
      </c>
      <c r="B305" s="123"/>
      <c r="C305" s="158"/>
      <c r="D305" s="161"/>
      <c r="E305" s="123"/>
      <c r="F305" s="157">
        <f t="shared" si="9"/>
        <v>0</v>
      </c>
      <c r="G305" s="157">
        <f t="shared" si="10"/>
        <v>0</v>
      </c>
    </row>
    <row r="306" spans="1:7" x14ac:dyDescent="0.3">
      <c r="A306" s="104" t="s">
        <v>822</v>
      </c>
      <c r="B306" s="123"/>
      <c r="C306" s="158"/>
      <c r="D306" s="161"/>
      <c r="F306" s="157">
        <f t="shared" si="9"/>
        <v>0</v>
      </c>
      <c r="G306" s="157">
        <f t="shared" si="10"/>
        <v>0</v>
      </c>
    </row>
    <row r="307" spans="1:7" x14ac:dyDescent="0.3">
      <c r="A307" s="104" t="s">
        <v>823</v>
      </c>
      <c r="B307" s="123"/>
      <c r="C307" s="158"/>
      <c r="D307" s="161"/>
      <c r="E307" s="118"/>
      <c r="F307" s="157">
        <f t="shared" si="9"/>
        <v>0</v>
      </c>
      <c r="G307" s="157">
        <f t="shared" si="10"/>
        <v>0</v>
      </c>
    </row>
    <row r="308" spans="1:7" x14ac:dyDescent="0.3">
      <c r="A308" s="104" t="s">
        <v>824</v>
      </c>
      <c r="B308" s="123"/>
      <c r="C308" s="158"/>
      <c r="D308" s="161"/>
      <c r="E308" s="118"/>
      <c r="F308" s="157">
        <f t="shared" si="9"/>
        <v>0</v>
      </c>
      <c r="G308" s="157">
        <f t="shared" si="10"/>
        <v>0</v>
      </c>
    </row>
    <row r="309" spans="1:7" x14ac:dyDescent="0.3">
      <c r="A309" s="104" t="s">
        <v>825</v>
      </c>
      <c r="B309" s="123"/>
      <c r="C309" s="158"/>
      <c r="D309" s="161"/>
      <c r="E309" s="118"/>
      <c r="F309" s="157">
        <f t="shared" si="9"/>
        <v>0</v>
      </c>
      <c r="G309" s="157">
        <f t="shared" si="10"/>
        <v>0</v>
      </c>
    </row>
    <row r="310" spans="1:7" x14ac:dyDescent="0.3">
      <c r="A310" s="104" t="s">
        <v>826</v>
      </c>
      <c r="B310" s="123"/>
      <c r="C310" s="158"/>
      <c r="D310" s="161"/>
      <c r="E310" s="118"/>
      <c r="F310" s="157">
        <f t="shared" si="9"/>
        <v>0</v>
      </c>
      <c r="G310" s="157">
        <f t="shared" si="10"/>
        <v>0</v>
      </c>
    </row>
    <row r="311" spans="1:7" x14ac:dyDescent="0.3">
      <c r="A311" s="104" t="s">
        <v>827</v>
      </c>
      <c r="B311" s="123"/>
      <c r="C311" s="158"/>
      <c r="D311" s="161"/>
      <c r="E311" s="118"/>
      <c r="F311" s="157">
        <f t="shared" si="9"/>
        <v>0</v>
      </c>
      <c r="G311" s="157">
        <f t="shared" si="10"/>
        <v>0</v>
      </c>
    </row>
    <row r="312" spans="1:7" x14ac:dyDescent="0.3">
      <c r="A312" s="104" t="s">
        <v>828</v>
      </c>
      <c r="B312" s="123"/>
      <c r="C312" s="158"/>
      <c r="D312" s="161"/>
      <c r="E312" s="118"/>
      <c r="F312" s="157">
        <f t="shared" si="9"/>
        <v>0</v>
      </c>
      <c r="G312" s="157">
        <f t="shared" si="10"/>
        <v>0</v>
      </c>
    </row>
    <row r="313" spans="1:7" x14ac:dyDescent="0.3">
      <c r="A313" s="104" t="s">
        <v>829</v>
      </c>
      <c r="B313" s="123"/>
      <c r="C313" s="158"/>
      <c r="D313" s="161"/>
      <c r="E313" s="118"/>
      <c r="F313" s="157">
        <f t="shared" si="9"/>
        <v>0</v>
      </c>
      <c r="G313" s="157">
        <f t="shared" si="10"/>
        <v>0</v>
      </c>
    </row>
    <row r="314" spans="1:7" x14ac:dyDescent="0.3">
      <c r="A314" s="104" t="s">
        <v>830</v>
      </c>
      <c r="B314" s="123"/>
      <c r="C314" s="158"/>
      <c r="D314" s="161"/>
      <c r="E314" s="118"/>
      <c r="F314" s="157">
        <f t="shared" si="9"/>
        <v>0</v>
      </c>
      <c r="G314" s="157">
        <f t="shared" si="10"/>
        <v>0</v>
      </c>
    </row>
    <row r="315" spans="1:7" x14ac:dyDescent="0.3">
      <c r="A315" s="104" t="s">
        <v>831</v>
      </c>
      <c r="B315" s="132" t="s">
        <v>99</v>
      </c>
      <c r="C315" s="164">
        <f>SUM(C291:C314)</f>
        <v>88193</v>
      </c>
      <c r="D315" s="162">
        <f>SUM(D291:D314)</f>
        <v>18541</v>
      </c>
      <c r="E315" s="118"/>
      <c r="F315" s="163">
        <f>SUM(F291:F314)</f>
        <v>1</v>
      </c>
      <c r="G315" s="163">
        <f>SUM(G291:G314)</f>
        <v>1</v>
      </c>
    </row>
    <row r="316" spans="1:7" ht="15" customHeight="1" x14ac:dyDescent="0.3">
      <c r="A316" s="113"/>
      <c r="B316" s="114" t="s">
        <v>832</v>
      </c>
      <c r="C316" s="113" t="s">
        <v>683</v>
      </c>
      <c r="D316" s="113" t="s">
        <v>684</v>
      </c>
      <c r="E316" s="113"/>
      <c r="F316" s="113" t="s">
        <v>513</v>
      </c>
      <c r="G316" s="113" t="s">
        <v>685</v>
      </c>
    </row>
    <row r="317" spans="1:7" x14ac:dyDescent="0.3">
      <c r="A317" s="104" t="s">
        <v>833</v>
      </c>
      <c r="B317" s="104" t="s">
        <v>716</v>
      </c>
      <c r="C317" s="136" t="s">
        <v>951</v>
      </c>
      <c r="G317" s="104"/>
    </row>
    <row r="318" spans="1:7" x14ac:dyDescent="0.3">
      <c r="G318" s="104"/>
    </row>
    <row r="319" spans="1:7" x14ac:dyDescent="0.3">
      <c r="B319" s="123" t="s">
        <v>717</v>
      </c>
      <c r="G319" s="104"/>
    </row>
    <row r="320" spans="1:7" x14ac:dyDescent="0.3">
      <c r="A320" s="104" t="s">
        <v>834</v>
      </c>
      <c r="B320" s="104" t="s">
        <v>719</v>
      </c>
      <c r="C320" s="158" t="s">
        <v>951</v>
      </c>
      <c r="D320" s="161" t="s">
        <v>951</v>
      </c>
      <c r="F320" s="157" t="str">
        <f>IF($C$328=0,"",IF(C320="[for completion]","",C320/$C$328))</f>
        <v/>
      </c>
      <c r="G320" s="157" t="str">
        <f>IF($D$328=0,"",IF(D320="[for completion]","",D320/$D$328))</f>
        <v/>
      </c>
    </row>
    <row r="321" spans="1:7" x14ac:dyDescent="0.3">
      <c r="A321" s="104" t="s">
        <v>835</v>
      </c>
      <c r="B321" s="104" t="s">
        <v>721</v>
      </c>
      <c r="C321" s="158" t="s">
        <v>951</v>
      </c>
      <c r="D321" s="161" t="s">
        <v>951</v>
      </c>
      <c r="F321" s="157" t="str">
        <f t="shared" ref="F321:F334" si="11">IF($C$328=0,"",IF(C321="[for completion]","",C321/$C$328))</f>
        <v/>
      </c>
      <c r="G321" s="157" t="str">
        <f t="shared" ref="G321:G334" si="12">IF($D$328=0,"",IF(D321="[for completion]","",D321/$D$328))</f>
        <v/>
      </c>
    </row>
    <row r="322" spans="1:7" x14ac:dyDescent="0.3">
      <c r="A322" s="104" t="s">
        <v>836</v>
      </c>
      <c r="B322" s="104" t="s">
        <v>723</v>
      </c>
      <c r="C322" s="158" t="s">
        <v>951</v>
      </c>
      <c r="D322" s="161" t="s">
        <v>951</v>
      </c>
      <c r="F322" s="157" t="str">
        <f t="shared" si="11"/>
        <v/>
      </c>
      <c r="G322" s="157" t="str">
        <f t="shared" si="12"/>
        <v/>
      </c>
    </row>
    <row r="323" spans="1:7" x14ac:dyDescent="0.3">
      <c r="A323" s="104" t="s">
        <v>837</v>
      </c>
      <c r="B323" s="104" t="s">
        <v>725</v>
      </c>
      <c r="C323" s="158" t="s">
        <v>951</v>
      </c>
      <c r="D323" s="161" t="s">
        <v>951</v>
      </c>
      <c r="F323" s="157" t="str">
        <f t="shared" si="11"/>
        <v/>
      </c>
      <c r="G323" s="157" t="str">
        <f t="shared" si="12"/>
        <v/>
      </c>
    </row>
    <row r="324" spans="1:7" x14ac:dyDescent="0.3">
      <c r="A324" s="104" t="s">
        <v>838</v>
      </c>
      <c r="B324" s="104" t="s">
        <v>727</v>
      </c>
      <c r="C324" s="158" t="s">
        <v>951</v>
      </c>
      <c r="D324" s="161" t="s">
        <v>951</v>
      </c>
      <c r="F324" s="157" t="str">
        <f t="shared" si="11"/>
        <v/>
      </c>
      <c r="G324" s="157" t="str">
        <f t="shared" si="12"/>
        <v/>
      </c>
    </row>
    <row r="325" spans="1:7" x14ac:dyDescent="0.3">
      <c r="A325" s="104" t="s">
        <v>839</v>
      </c>
      <c r="B325" s="104" t="s">
        <v>729</v>
      </c>
      <c r="C325" s="158" t="s">
        <v>951</v>
      </c>
      <c r="D325" s="161" t="s">
        <v>951</v>
      </c>
      <c r="F325" s="157" t="str">
        <f t="shared" si="11"/>
        <v/>
      </c>
      <c r="G325" s="157" t="str">
        <f t="shared" si="12"/>
        <v/>
      </c>
    </row>
    <row r="326" spans="1:7" x14ac:dyDescent="0.3">
      <c r="A326" s="104" t="s">
        <v>840</v>
      </c>
      <c r="B326" s="104" t="s">
        <v>731</v>
      </c>
      <c r="C326" s="158" t="s">
        <v>951</v>
      </c>
      <c r="D326" s="161" t="s">
        <v>951</v>
      </c>
      <c r="F326" s="157" t="str">
        <f t="shared" si="11"/>
        <v/>
      </c>
      <c r="G326" s="157" t="str">
        <f t="shared" si="12"/>
        <v/>
      </c>
    </row>
    <row r="327" spans="1:7" x14ac:dyDescent="0.3">
      <c r="A327" s="104" t="s">
        <v>841</v>
      </c>
      <c r="B327" s="104" t="s">
        <v>733</v>
      </c>
      <c r="C327" s="158" t="s">
        <v>951</v>
      </c>
      <c r="D327" s="161" t="s">
        <v>951</v>
      </c>
      <c r="F327" s="157" t="str">
        <f t="shared" si="11"/>
        <v/>
      </c>
      <c r="G327" s="157" t="str">
        <f t="shared" si="12"/>
        <v/>
      </c>
    </row>
    <row r="328" spans="1:7" x14ac:dyDescent="0.3">
      <c r="A328" s="104" t="s">
        <v>842</v>
      </c>
      <c r="B328" s="132" t="s">
        <v>99</v>
      </c>
      <c r="C328" s="158">
        <f>SUM(C320:C327)</f>
        <v>0</v>
      </c>
      <c r="D328" s="161">
        <f>SUM(D320:D327)</f>
        <v>0</v>
      </c>
      <c r="F328" s="136">
        <f>SUM(F320:F327)</f>
        <v>0</v>
      </c>
      <c r="G328" s="136">
        <f>SUM(G320:G327)</f>
        <v>0</v>
      </c>
    </row>
    <row r="329" spans="1:7" outlineLevel="1" x14ac:dyDescent="0.3">
      <c r="A329" s="104" t="s">
        <v>843</v>
      </c>
      <c r="B329" s="119" t="s">
        <v>736</v>
      </c>
      <c r="C329" s="158"/>
      <c r="D329" s="161"/>
      <c r="F329" s="157" t="str">
        <f t="shared" si="11"/>
        <v/>
      </c>
      <c r="G329" s="157" t="str">
        <f t="shared" si="12"/>
        <v/>
      </c>
    </row>
    <row r="330" spans="1:7" outlineLevel="1" x14ac:dyDescent="0.3">
      <c r="A330" s="104" t="s">
        <v>844</v>
      </c>
      <c r="B330" s="119" t="s">
        <v>738</v>
      </c>
      <c r="C330" s="158"/>
      <c r="D330" s="161"/>
      <c r="F330" s="157" t="str">
        <f t="shared" si="11"/>
        <v/>
      </c>
      <c r="G330" s="157" t="str">
        <f t="shared" si="12"/>
        <v/>
      </c>
    </row>
    <row r="331" spans="1:7" outlineLevel="1" x14ac:dyDescent="0.3">
      <c r="A331" s="104" t="s">
        <v>845</v>
      </c>
      <c r="B331" s="119" t="s">
        <v>740</v>
      </c>
      <c r="C331" s="158"/>
      <c r="D331" s="161"/>
      <c r="F331" s="157" t="str">
        <f t="shared" si="11"/>
        <v/>
      </c>
      <c r="G331" s="157" t="str">
        <f t="shared" si="12"/>
        <v/>
      </c>
    </row>
    <row r="332" spans="1:7" outlineLevel="1" x14ac:dyDescent="0.3">
      <c r="A332" s="104" t="s">
        <v>846</v>
      </c>
      <c r="B332" s="119" t="s">
        <v>742</v>
      </c>
      <c r="C332" s="158"/>
      <c r="D332" s="161"/>
      <c r="F332" s="157" t="str">
        <f t="shared" si="11"/>
        <v/>
      </c>
      <c r="G332" s="157" t="str">
        <f t="shared" si="12"/>
        <v/>
      </c>
    </row>
    <row r="333" spans="1:7" outlineLevel="1" x14ac:dyDescent="0.3">
      <c r="A333" s="104" t="s">
        <v>847</v>
      </c>
      <c r="B333" s="119" t="s">
        <v>744</v>
      </c>
      <c r="C333" s="158"/>
      <c r="D333" s="161"/>
      <c r="F333" s="157" t="str">
        <f t="shared" si="11"/>
        <v/>
      </c>
      <c r="G333" s="157" t="str">
        <f t="shared" si="12"/>
        <v/>
      </c>
    </row>
    <row r="334" spans="1:7" outlineLevel="1" x14ac:dyDescent="0.3">
      <c r="A334" s="104" t="s">
        <v>848</v>
      </c>
      <c r="B334" s="119" t="s">
        <v>746</v>
      </c>
      <c r="C334" s="158"/>
      <c r="D334" s="161"/>
      <c r="F334" s="157" t="str">
        <f t="shared" si="11"/>
        <v/>
      </c>
      <c r="G334" s="157" t="str">
        <f t="shared" si="12"/>
        <v/>
      </c>
    </row>
    <row r="335" spans="1:7" outlineLevel="1" x14ac:dyDescent="0.3">
      <c r="A335" s="104" t="s">
        <v>849</v>
      </c>
      <c r="B335" s="119"/>
      <c r="F335" s="116"/>
      <c r="G335" s="116"/>
    </row>
    <row r="336" spans="1:7" outlineLevel="1" x14ac:dyDescent="0.3">
      <c r="A336" s="104" t="s">
        <v>850</v>
      </c>
      <c r="B336" s="119"/>
      <c r="F336" s="116"/>
      <c r="G336" s="116"/>
    </row>
    <row r="337" spans="1:7" outlineLevel="1" x14ac:dyDescent="0.3">
      <c r="A337" s="104" t="s">
        <v>851</v>
      </c>
      <c r="B337" s="119"/>
      <c r="F337" s="118"/>
      <c r="G337" s="118"/>
    </row>
    <row r="338" spans="1:7" ht="15" customHeight="1" x14ac:dyDescent="0.3">
      <c r="A338" s="113"/>
      <c r="B338" s="114" t="s">
        <v>852</v>
      </c>
      <c r="C338" s="113" t="s">
        <v>683</v>
      </c>
      <c r="D338" s="113" t="s">
        <v>684</v>
      </c>
      <c r="E338" s="113"/>
      <c r="F338" s="113" t="s">
        <v>513</v>
      </c>
      <c r="G338" s="113" t="s">
        <v>685</v>
      </c>
    </row>
    <row r="339" spans="1:7" x14ac:dyDescent="0.3">
      <c r="A339" s="104" t="s">
        <v>853</v>
      </c>
      <c r="B339" s="104" t="s">
        <v>716</v>
      </c>
      <c r="C339" s="136">
        <v>0.46529999999999999</v>
      </c>
      <c r="G339" s="104"/>
    </row>
    <row r="340" spans="1:7" x14ac:dyDescent="0.3">
      <c r="G340" s="104"/>
    </row>
    <row r="341" spans="1:7" x14ac:dyDescent="0.3">
      <c r="B341" s="123" t="s">
        <v>717</v>
      </c>
      <c r="G341" s="104"/>
    </row>
    <row r="342" spans="1:7" x14ac:dyDescent="0.3">
      <c r="A342" s="104" t="s">
        <v>854</v>
      </c>
      <c r="B342" s="104" t="s">
        <v>719</v>
      </c>
      <c r="C342" s="158">
        <v>64299</v>
      </c>
      <c r="D342" s="161" t="s">
        <v>951</v>
      </c>
      <c r="F342" s="157">
        <f>IF($C$350=0,"",IF(C342="[Mark as ND1 if not relevant]","",C342/$C$350))</f>
        <v>0.7290632015783387</v>
      </c>
      <c r="G342" s="157" t="str">
        <f>IF($D$350=0,"",IF(D342="[Mark as ND1 if not relevant]","",D342/$D$350))</f>
        <v/>
      </c>
    </row>
    <row r="343" spans="1:7" x14ac:dyDescent="0.3">
      <c r="A343" s="104" t="s">
        <v>855</v>
      </c>
      <c r="B343" s="104" t="s">
        <v>721</v>
      </c>
      <c r="C343" s="158">
        <v>11725</v>
      </c>
      <c r="D343" s="161" t="s">
        <v>951</v>
      </c>
      <c r="F343" s="157">
        <f t="shared" ref="F343:F349" si="13">IF($C$350=0,"",IF(C343="[Mark as ND1 if not relevant]","",C343/$C$350))</f>
        <v>0.13294555185159987</v>
      </c>
      <c r="G343" s="157" t="str">
        <f t="shared" ref="G343:G349" si="14">IF($D$350=0,"",IF(D343="[Mark as ND1 if not relevant]","",D343/$D$350))</f>
        <v/>
      </c>
    </row>
    <row r="344" spans="1:7" x14ac:dyDescent="0.3">
      <c r="A344" s="104" t="s">
        <v>856</v>
      </c>
      <c r="B344" s="104" t="s">
        <v>723</v>
      </c>
      <c r="C344" s="158">
        <v>7722</v>
      </c>
      <c r="D344" s="161" t="s">
        <v>951</v>
      </c>
      <c r="F344" s="157">
        <f t="shared" si="13"/>
        <v>8.755697666507925E-2</v>
      </c>
      <c r="G344" s="157" t="str">
        <f t="shared" si="14"/>
        <v/>
      </c>
    </row>
    <row r="345" spans="1:7" x14ac:dyDescent="0.3">
      <c r="A345" s="104" t="s">
        <v>857</v>
      </c>
      <c r="B345" s="104" t="s">
        <v>725</v>
      </c>
      <c r="C345" s="158">
        <v>2646</v>
      </c>
      <c r="D345" s="161" t="s">
        <v>951</v>
      </c>
      <c r="F345" s="157">
        <f t="shared" si="13"/>
        <v>3.0002040955167019E-2</v>
      </c>
      <c r="G345" s="157" t="str">
        <f t="shared" si="14"/>
        <v/>
      </c>
    </row>
    <row r="346" spans="1:7" x14ac:dyDescent="0.3">
      <c r="A346" s="104" t="s">
        <v>858</v>
      </c>
      <c r="B346" s="104" t="s">
        <v>727</v>
      </c>
      <c r="C346" s="158">
        <v>894</v>
      </c>
      <c r="D346" s="161" t="s">
        <v>951</v>
      </c>
      <c r="F346" s="157">
        <f t="shared" si="13"/>
        <v>1.0136743996190217E-2</v>
      </c>
      <c r="G346" s="157" t="str">
        <f t="shared" si="14"/>
        <v/>
      </c>
    </row>
    <row r="347" spans="1:7" x14ac:dyDescent="0.3">
      <c r="A347" s="104" t="s">
        <v>859</v>
      </c>
      <c r="B347" s="104" t="s">
        <v>729</v>
      </c>
      <c r="C347" s="158">
        <v>393</v>
      </c>
      <c r="D347" s="161" t="s">
        <v>951</v>
      </c>
      <c r="F347" s="157">
        <f t="shared" si="13"/>
        <v>4.4560854479896595E-3</v>
      </c>
      <c r="G347" s="157" t="str">
        <f t="shared" si="14"/>
        <v/>
      </c>
    </row>
    <row r="348" spans="1:7" x14ac:dyDescent="0.3">
      <c r="A348" s="104" t="s">
        <v>860</v>
      </c>
      <c r="B348" s="104" t="s">
        <v>731</v>
      </c>
      <c r="C348" s="158">
        <v>194</v>
      </c>
      <c r="D348" s="161" t="s">
        <v>951</v>
      </c>
      <c r="F348" s="157">
        <f t="shared" si="13"/>
        <v>2.1996961244529108E-3</v>
      </c>
      <c r="G348" s="157" t="str">
        <f t="shared" si="14"/>
        <v/>
      </c>
    </row>
    <row r="349" spans="1:7" x14ac:dyDescent="0.3">
      <c r="A349" s="104" t="s">
        <v>861</v>
      </c>
      <c r="B349" s="104" t="s">
        <v>733</v>
      </c>
      <c r="C349" s="158">
        <v>321</v>
      </c>
      <c r="D349" s="161" t="s">
        <v>951</v>
      </c>
      <c r="F349" s="157">
        <f t="shared" si="13"/>
        <v>3.6397033811823932E-3</v>
      </c>
      <c r="G349" s="157" t="str">
        <f t="shared" si="14"/>
        <v/>
      </c>
    </row>
    <row r="350" spans="1:7" x14ac:dyDescent="0.3">
      <c r="A350" s="104" t="s">
        <v>862</v>
      </c>
      <c r="B350" s="132" t="s">
        <v>99</v>
      </c>
      <c r="C350" s="158">
        <f>SUM(C342:C349)</f>
        <v>88194</v>
      </c>
      <c r="D350" s="161">
        <f>SUM(D342:D349)</f>
        <v>0</v>
      </c>
      <c r="F350" s="136">
        <f>SUM(F342:F349)</f>
        <v>1</v>
      </c>
      <c r="G350" s="136">
        <f>SUM(G342:G349)</f>
        <v>0</v>
      </c>
    </row>
    <row r="351" spans="1:7" outlineLevel="1" x14ac:dyDescent="0.3">
      <c r="A351" s="104" t="s">
        <v>863</v>
      </c>
      <c r="B351" s="119" t="s">
        <v>736</v>
      </c>
      <c r="C351" s="158">
        <v>81</v>
      </c>
      <c r="D351" s="161" t="s">
        <v>951</v>
      </c>
      <c r="F351" s="157">
        <f t="shared" ref="F351:F356" si="15">IF($C$350=0,"",IF(C351="[for completion]","",C351/$C$350))</f>
        <v>9.1842982515817401E-4</v>
      </c>
      <c r="G351" s="157" t="str">
        <f t="shared" ref="G351:G356" si="16">IF($D$350=0,"",IF(D351="[for completion]","",D351/$D$350))</f>
        <v/>
      </c>
    </row>
    <row r="352" spans="1:7" outlineLevel="1" x14ac:dyDescent="0.3">
      <c r="A352" s="104" t="s">
        <v>864</v>
      </c>
      <c r="B352" s="119" t="s">
        <v>738</v>
      </c>
      <c r="C352" s="158">
        <v>56</v>
      </c>
      <c r="D352" s="161" t="s">
        <v>951</v>
      </c>
      <c r="F352" s="157">
        <f t="shared" si="15"/>
        <v>6.3496382973898455E-4</v>
      </c>
      <c r="G352" s="157" t="str">
        <f t="shared" si="16"/>
        <v/>
      </c>
    </row>
    <row r="353" spans="1:7" outlineLevel="1" x14ac:dyDescent="0.3">
      <c r="A353" s="104" t="s">
        <v>865</v>
      </c>
      <c r="B353" s="119" t="s">
        <v>740</v>
      </c>
      <c r="C353" s="158">
        <v>34</v>
      </c>
      <c r="D353" s="161" t="s">
        <v>951</v>
      </c>
      <c r="F353" s="157">
        <f t="shared" si="15"/>
        <v>3.8551375377009775E-4</v>
      </c>
      <c r="G353" s="157" t="str">
        <f t="shared" si="16"/>
        <v/>
      </c>
    </row>
    <row r="354" spans="1:7" outlineLevel="1" x14ac:dyDescent="0.3">
      <c r="A354" s="104" t="s">
        <v>866</v>
      </c>
      <c r="B354" s="119" t="s">
        <v>742</v>
      </c>
      <c r="C354" s="158">
        <v>11</v>
      </c>
      <c r="D354" s="161" t="s">
        <v>951</v>
      </c>
      <c r="F354" s="157">
        <f t="shared" si="15"/>
        <v>1.247250379844434E-4</v>
      </c>
      <c r="G354" s="157" t="str">
        <f t="shared" si="16"/>
        <v/>
      </c>
    </row>
    <row r="355" spans="1:7" outlineLevel="1" x14ac:dyDescent="0.3">
      <c r="A355" s="104" t="s">
        <v>867</v>
      </c>
      <c r="B355" s="119" t="s">
        <v>744</v>
      </c>
      <c r="C355" s="158">
        <v>3</v>
      </c>
      <c r="D355" s="161" t="s">
        <v>951</v>
      </c>
      <c r="F355" s="157">
        <f t="shared" si="15"/>
        <v>3.4015919450302745E-5</v>
      </c>
      <c r="G355" s="157" t="str">
        <f t="shared" si="16"/>
        <v/>
      </c>
    </row>
    <row r="356" spans="1:7" outlineLevel="1" x14ac:dyDescent="0.3">
      <c r="A356" s="104" t="s">
        <v>868</v>
      </c>
      <c r="B356" s="119" t="s">
        <v>746</v>
      </c>
      <c r="C356" s="158">
        <v>135</v>
      </c>
      <c r="D356" s="161" t="s">
        <v>951</v>
      </c>
      <c r="F356" s="157">
        <f t="shared" si="15"/>
        <v>1.5307163752636235E-3</v>
      </c>
      <c r="G356" s="157" t="str">
        <f t="shared" si="16"/>
        <v/>
      </c>
    </row>
    <row r="357" spans="1:7" outlineLevel="1" x14ac:dyDescent="0.3">
      <c r="A357" s="104" t="s">
        <v>869</v>
      </c>
      <c r="B357" s="119"/>
      <c r="F357" s="157"/>
      <c r="G357" s="157"/>
    </row>
    <row r="358" spans="1:7" outlineLevel="1" x14ac:dyDescent="0.3">
      <c r="A358" s="104" t="s">
        <v>870</v>
      </c>
      <c r="B358" s="119"/>
      <c r="F358" s="157"/>
      <c r="G358" s="157"/>
    </row>
    <row r="359" spans="1:7" outlineLevel="1" x14ac:dyDescent="0.3">
      <c r="A359" s="104" t="s">
        <v>871</v>
      </c>
      <c r="B359" s="119"/>
      <c r="F359" s="157"/>
      <c r="G359" s="136"/>
    </row>
    <row r="360" spans="1:7" ht="15" customHeight="1" x14ac:dyDescent="0.3">
      <c r="A360" s="113"/>
      <c r="B360" s="114" t="s">
        <v>872</v>
      </c>
      <c r="C360" s="113" t="s">
        <v>873</v>
      </c>
      <c r="D360" s="113"/>
      <c r="E360" s="113"/>
      <c r="F360" s="113"/>
      <c r="G360" s="115"/>
    </row>
    <row r="361" spans="1:7" x14ac:dyDescent="0.3">
      <c r="A361" s="104" t="s">
        <v>874</v>
      </c>
      <c r="B361" s="123" t="s">
        <v>875</v>
      </c>
      <c r="C361" s="136" t="s">
        <v>951</v>
      </c>
      <c r="G361" s="104"/>
    </row>
    <row r="362" spans="1:7" x14ac:dyDescent="0.3">
      <c r="A362" s="104" t="s">
        <v>876</v>
      </c>
      <c r="B362" s="123" t="s">
        <v>877</v>
      </c>
      <c r="C362" s="136">
        <v>0.3251</v>
      </c>
      <c r="G362" s="104"/>
    </row>
    <row r="363" spans="1:7" x14ac:dyDescent="0.3">
      <c r="A363" s="104" t="s">
        <v>878</v>
      </c>
      <c r="B363" s="123" t="s">
        <v>879</v>
      </c>
      <c r="C363" s="136">
        <v>4.7300000000000002E-2</v>
      </c>
      <c r="G363" s="104"/>
    </row>
    <row r="364" spans="1:7" x14ac:dyDescent="0.3">
      <c r="A364" s="104" t="s">
        <v>880</v>
      </c>
      <c r="B364" s="123" t="s">
        <v>881</v>
      </c>
      <c r="C364" s="136">
        <v>1.4499999999999999E-2</v>
      </c>
      <c r="G364" s="104"/>
    </row>
    <row r="365" spans="1:7" x14ac:dyDescent="0.3">
      <c r="A365" s="104" t="s">
        <v>882</v>
      </c>
      <c r="B365" s="123" t="s">
        <v>883</v>
      </c>
      <c r="C365" s="136">
        <v>0.10679999999999999</v>
      </c>
      <c r="G365" s="104"/>
    </row>
    <row r="366" spans="1:7" x14ac:dyDescent="0.3">
      <c r="A366" s="104" t="s">
        <v>884</v>
      </c>
      <c r="B366" s="123" t="s">
        <v>885</v>
      </c>
      <c r="C366" s="136">
        <v>0.48350000000000004</v>
      </c>
      <c r="G366" s="104"/>
    </row>
    <row r="367" spans="1:7" x14ac:dyDescent="0.3">
      <c r="A367" s="104" t="s">
        <v>886</v>
      </c>
      <c r="B367" s="123" t="s">
        <v>887</v>
      </c>
      <c r="C367" s="136" t="s">
        <v>951</v>
      </c>
      <c r="G367" s="104"/>
    </row>
    <row r="368" spans="1:7" x14ac:dyDescent="0.3">
      <c r="A368" s="104" t="s">
        <v>888</v>
      </c>
      <c r="B368" s="123" t="s">
        <v>889</v>
      </c>
      <c r="C368" s="136">
        <v>5.5000000000000005E-3</v>
      </c>
      <c r="G368" s="104"/>
    </row>
    <row r="369" spans="1:7" x14ac:dyDescent="0.3">
      <c r="A369" s="104" t="s">
        <v>890</v>
      </c>
      <c r="B369" s="123" t="s">
        <v>891</v>
      </c>
      <c r="C369" s="136" t="s">
        <v>951</v>
      </c>
      <c r="G369" s="104"/>
    </row>
    <row r="370" spans="1:7" x14ac:dyDescent="0.3">
      <c r="A370" s="104" t="s">
        <v>892</v>
      </c>
      <c r="B370" s="123" t="s">
        <v>97</v>
      </c>
      <c r="C370" s="136">
        <v>1.7299999999999999E-2</v>
      </c>
      <c r="G370" s="104"/>
    </row>
    <row r="371" spans="1:7" outlineLevel="1" x14ac:dyDescent="0.3">
      <c r="A371" s="104" t="s">
        <v>893</v>
      </c>
      <c r="B371" s="119"/>
      <c r="C371" s="136">
        <v>0</v>
      </c>
      <c r="G371" s="104"/>
    </row>
    <row r="372" spans="1:7" outlineLevel="1" x14ac:dyDescent="0.3">
      <c r="A372" s="104" t="s">
        <v>894</v>
      </c>
      <c r="B372" s="119"/>
      <c r="C372" s="136">
        <v>0</v>
      </c>
      <c r="G372" s="104"/>
    </row>
    <row r="373" spans="1:7" outlineLevel="1" x14ac:dyDescent="0.3">
      <c r="A373" s="104" t="s">
        <v>895</v>
      </c>
      <c r="B373" s="119"/>
      <c r="C373" s="136">
        <v>0</v>
      </c>
      <c r="G373" s="104"/>
    </row>
    <row r="374" spans="1:7" outlineLevel="1" x14ac:dyDescent="0.3">
      <c r="A374" s="104" t="s">
        <v>896</v>
      </c>
      <c r="B374" s="119"/>
      <c r="C374" s="136">
        <v>0</v>
      </c>
      <c r="G374" s="104"/>
    </row>
    <row r="375" spans="1:7" outlineLevel="1" x14ac:dyDescent="0.3">
      <c r="A375" s="104" t="s">
        <v>897</v>
      </c>
      <c r="B375" s="119"/>
      <c r="C375" s="136">
        <v>0</v>
      </c>
      <c r="G375" s="104"/>
    </row>
    <row r="376" spans="1:7" outlineLevel="1" x14ac:dyDescent="0.3">
      <c r="A376" s="104" t="s">
        <v>898</v>
      </c>
      <c r="B376" s="119"/>
      <c r="C376" s="136"/>
      <c r="G376" s="104"/>
    </row>
    <row r="377" spans="1:7" outlineLevel="1" x14ac:dyDescent="0.3">
      <c r="A377" s="104" t="s">
        <v>899</v>
      </c>
      <c r="B377" s="119"/>
      <c r="C377" s="136"/>
      <c r="G377" s="104"/>
    </row>
    <row r="378" spans="1:7" outlineLevel="1" x14ac:dyDescent="0.3">
      <c r="A378" s="104" t="s">
        <v>900</v>
      </c>
      <c r="B378" s="119"/>
      <c r="C378" s="136"/>
      <c r="G378" s="104"/>
    </row>
    <row r="379" spans="1:7" outlineLevel="1" x14ac:dyDescent="0.3">
      <c r="A379" s="104" t="s">
        <v>901</v>
      </c>
      <c r="B379" s="119"/>
      <c r="C379" s="136"/>
      <c r="G379" s="104"/>
    </row>
    <row r="380" spans="1:7" outlineLevel="1" x14ac:dyDescent="0.3">
      <c r="A380" s="104" t="s">
        <v>902</v>
      </c>
      <c r="B380" s="119"/>
      <c r="C380" s="136"/>
      <c r="G380" s="104"/>
    </row>
    <row r="381" spans="1:7" outlineLevel="1" x14ac:dyDescent="0.3">
      <c r="A381" s="104" t="s">
        <v>903</v>
      </c>
      <c r="B381" s="119"/>
      <c r="C381" s="136"/>
      <c r="G381" s="104"/>
    </row>
    <row r="382" spans="1:7" outlineLevel="1" x14ac:dyDescent="0.3">
      <c r="A382" s="104" t="s">
        <v>904</v>
      </c>
      <c r="B382" s="119"/>
      <c r="C382" s="136"/>
    </row>
    <row r="383" spans="1:7" outlineLevel="1" x14ac:dyDescent="0.3">
      <c r="A383" s="104" t="s">
        <v>905</v>
      </c>
      <c r="B383" s="119"/>
      <c r="C383" s="136"/>
    </row>
    <row r="384" spans="1:7" outlineLevel="1" x14ac:dyDescent="0.3">
      <c r="A384" s="104" t="s">
        <v>906</v>
      </c>
      <c r="B384" s="119"/>
      <c r="C384" s="136"/>
    </row>
    <row r="385" spans="1:7" outlineLevel="1" x14ac:dyDescent="0.3">
      <c r="A385" s="104" t="s">
        <v>907</v>
      </c>
      <c r="B385" s="119"/>
      <c r="C385" s="136"/>
      <c r="D385" s="100"/>
      <c r="E385" s="100"/>
      <c r="F385" s="100"/>
      <c r="G385" s="100"/>
    </row>
    <row r="386" spans="1:7" outlineLevel="1" x14ac:dyDescent="0.3">
      <c r="A386" s="104" t="s">
        <v>908</v>
      </c>
      <c r="B386" s="119"/>
      <c r="C386" s="136"/>
      <c r="D386" s="100"/>
      <c r="E386" s="100"/>
      <c r="F386" s="100"/>
      <c r="G386" s="100"/>
    </row>
    <row r="387" spans="1:7" outlineLevel="1" x14ac:dyDescent="0.3">
      <c r="A387" s="104" t="s">
        <v>909</v>
      </c>
      <c r="B387" s="119"/>
      <c r="C387" s="136"/>
      <c r="D387" s="100"/>
      <c r="E387" s="100"/>
      <c r="F387" s="100"/>
      <c r="G387" s="100"/>
    </row>
    <row r="388" spans="1:7" x14ac:dyDescent="0.3">
      <c r="C388" s="136"/>
      <c r="D388" s="100"/>
      <c r="E388" s="100"/>
      <c r="F388" s="100"/>
      <c r="G388" s="100"/>
    </row>
    <row r="389" spans="1:7" x14ac:dyDescent="0.3">
      <c r="C389" s="136"/>
      <c r="D389" s="100"/>
      <c r="E389" s="100"/>
      <c r="F389" s="100"/>
      <c r="G389" s="100"/>
    </row>
    <row r="390" spans="1:7" x14ac:dyDescent="0.3">
      <c r="C390" s="136"/>
      <c r="D390" s="100"/>
      <c r="E390" s="100"/>
      <c r="F390" s="100"/>
      <c r="G390" s="100"/>
    </row>
    <row r="391" spans="1:7" x14ac:dyDescent="0.3">
      <c r="C391" s="136"/>
      <c r="D391" s="100"/>
      <c r="E391" s="100"/>
      <c r="F391" s="100"/>
      <c r="G391" s="100"/>
    </row>
    <row r="392" spans="1:7" x14ac:dyDescent="0.3">
      <c r="C392" s="136"/>
      <c r="D392" s="100"/>
      <c r="E392" s="100"/>
      <c r="F392" s="100"/>
      <c r="G392" s="100"/>
    </row>
    <row r="393" spans="1:7" x14ac:dyDescent="0.3">
      <c r="C393" s="136"/>
      <c r="D393" s="100"/>
      <c r="E393" s="100"/>
      <c r="F393" s="100"/>
      <c r="G393" s="100"/>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conditionalFormatting sqref="A99:A103 C99:G103 A104:G189 A190:A195 C190:G195 A196:G290 A291:A296 C291:G296 A297:G387 A1:G98">
    <cfRule type="cellIs" dxfId="0" priority="1" operator="equal">
      <formula>"[For completion]"</formula>
    </cfRule>
  </conditionalFormatting>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&amp;C&amp;1#&amp;"Calibri"&amp;10&amp;K000000Confidential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M383"/>
  <sheetViews>
    <sheetView zoomScale="80" zoomScaleNormal="80" workbookViewId="0"/>
  </sheetViews>
  <sheetFormatPr defaultColWidth="11.44140625" defaultRowHeight="14.4" outlineLevelRow="1" x14ac:dyDescent="0.3"/>
  <cols>
    <col min="1" max="1" width="16.33203125" customWidth="1"/>
    <col min="2" max="2" width="89.88671875" style="25" bestFit="1" customWidth="1"/>
    <col min="3" max="3" width="134.6640625" style="2" customWidth="1"/>
    <col min="4" max="13" width="11.44140625" style="2"/>
  </cols>
  <sheetData>
    <row r="1" spans="1:13" s="141" customFormat="1" ht="31.2" x14ac:dyDescent="0.3">
      <c r="A1" s="139" t="s">
        <v>913</v>
      </c>
      <c r="B1" s="139"/>
      <c r="C1" s="146" t="s">
        <v>1325</v>
      </c>
      <c r="D1" s="20"/>
      <c r="E1" s="20"/>
      <c r="F1" s="20"/>
      <c r="G1" s="20"/>
      <c r="H1" s="20"/>
      <c r="I1" s="20"/>
      <c r="J1" s="20"/>
      <c r="K1" s="20"/>
      <c r="L1" s="20"/>
      <c r="M1" s="20"/>
    </row>
    <row r="2" spans="1:13" x14ac:dyDescent="0.3">
      <c r="B2" s="23"/>
      <c r="C2" s="23"/>
    </row>
    <row r="3" spans="1:13" x14ac:dyDescent="0.3">
      <c r="A3" s="74" t="s">
        <v>914</v>
      </c>
      <c r="B3" s="75"/>
      <c r="C3" s="23"/>
    </row>
    <row r="4" spans="1:13" x14ac:dyDescent="0.3">
      <c r="C4" s="23"/>
    </row>
    <row r="5" spans="1:13" ht="18" x14ac:dyDescent="0.3">
      <c r="A5" s="36" t="s">
        <v>33</v>
      </c>
      <c r="B5" s="36" t="s">
        <v>915</v>
      </c>
      <c r="C5" s="76" t="s">
        <v>1324</v>
      </c>
    </row>
    <row r="6" spans="1:13" x14ac:dyDescent="0.3">
      <c r="A6" s="1" t="s">
        <v>916</v>
      </c>
      <c r="B6" s="39" t="s">
        <v>917</v>
      </c>
      <c r="C6" s="25" t="s">
        <v>35</v>
      </c>
    </row>
    <row r="7" spans="1:13" x14ac:dyDescent="0.3">
      <c r="A7" s="1" t="s">
        <v>918</v>
      </c>
      <c r="B7" s="39" t="s">
        <v>919</v>
      </c>
      <c r="C7" s="25" t="s">
        <v>35</v>
      </c>
    </row>
    <row r="8" spans="1:13" x14ac:dyDescent="0.3">
      <c r="A8" s="1" t="s">
        <v>920</v>
      </c>
      <c r="B8" s="39" t="s">
        <v>921</v>
      </c>
      <c r="C8" s="25" t="s">
        <v>35</v>
      </c>
    </row>
    <row r="9" spans="1:13" x14ac:dyDescent="0.3">
      <c r="A9" s="1" t="s">
        <v>922</v>
      </c>
      <c r="B9" s="39" t="s">
        <v>923</v>
      </c>
      <c r="C9" s="25" t="s">
        <v>35</v>
      </c>
    </row>
    <row r="10" spans="1:13" ht="44.25" customHeight="1" x14ac:dyDescent="0.3">
      <c r="A10" s="1" t="s">
        <v>924</v>
      </c>
      <c r="B10" s="39" t="s">
        <v>1142</v>
      </c>
      <c r="C10" s="25" t="s">
        <v>35</v>
      </c>
    </row>
    <row r="11" spans="1:13" ht="54.75" customHeight="1" x14ac:dyDescent="0.3">
      <c r="A11" s="1" t="s">
        <v>925</v>
      </c>
      <c r="B11" s="39" t="s">
        <v>926</v>
      </c>
      <c r="C11" s="25" t="s">
        <v>35</v>
      </c>
    </row>
    <row r="12" spans="1:13" x14ac:dyDescent="0.3">
      <c r="A12" s="1" t="s">
        <v>927</v>
      </c>
      <c r="B12" s="39" t="s">
        <v>928</v>
      </c>
      <c r="C12" s="25" t="s">
        <v>35</v>
      </c>
    </row>
    <row r="13" spans="1:13" x14ac:dyDescent="0.3">
      <c r="A13" s="1" t="s">
        <v>929</v>
      </c>
      <c r="B13" s="39" t="s">
        <v>930</v>
      </c>
      <c r="C13" s="25"/>
    </row>
    <row r="14" spans="1:13" ht="28.8" x14ac:dyDescent="0.3">
      <c r="A14" s="1" t="s">
        <v>931</v>
      </c>
      <c r="B14" s="39" t="s">
        <v>932</v>
      </c>
      <c r="C14" s="25"/>
    </row>
    <row r="15" spans="1:13" x14ac:dyDescent="0.3">
      <c r="A15" s="1" t="s">
        <v>933</v>
      </c>
      <c r="B15" s="39" t="s">
        <v>934</v>
      </c>
      <c r="C15" s="25"/>
    </row>
    <row r="16" spans="1:13" ht="28.8" x14ac:dyDescent="0.3">
      <c r="A16" s="1" t="s">
        <v>935</v>
      </c>
      <c r="B16" s="43" t="s">
        <v>936</v>
      </c>
      <c r="C16" s="25" t="s">
        <v>35</v>
      </c>
    </row>
    <row r="17" spans="1:3" ht="30" customHeight="1" x14ac:dyDescent="0.3">
      <c r="A17" s="1" t="s">
        <v>937</v>
      </c>
      <c r="B17" s="43" t="s">
        <v>938</v>
      </c>
      <c r="C17" s="25" t="s">
        <v>35</v>
      </c>
    </row>
    <row r="18" spans="1:3" x14ac:dyDescent="0.3">
      <c r="A18" s="1" t="s">
        <v>939</v>
      </c>
      <c r="B18" s="43" t="s">
        <v>940</v>
      </c>
      <c r="C18" s="25" t="s">
        <v>35</v>
      </c>
    </row>
    <row r="19" spans="1:3" outlineLevel="1" x14ac:dyDescent="0.3">
      <c r="A19" s="1" t="s">
        <v>941</v>
      </c>
      <c r="B19" s="40" t="s">
        <v>942</v>
      </c>
      <c r="C19" s="25"/>
    </row>
    <row r="20" spans="1:3" outlineLevel="1" x14ac:dyDescent="0.3">
      <c r="A20" s="1" t="s">
        <v>943</v>
      </c>
      <c r="B20" s="73"/>
      <c r="C20" s="25"/>
    </row>
    <row r="21" spans="1:3" outlineLevel="1" x14ac:dyDescent="0.3">
      <c r="A21" s="1" t="s">
        <v>944</v>
      </c>
      <c r="B21" s="73"/>
      <c r="C21" s="25"/>
    </row>
    <row r="22" spans="1:3" outlineLevel="1" x14ac:dyDescent="0.3">
      <c r="A22" s="1" t="s">
        <v>945</v>
      </c>
      <c r="B22" s="73"/>
      <c r="C22" s="25"/>
    </row>
    <row r="23" spans="1:3" outlineLevel="1" x14ac:dyDescent="0.3">
      <c r="A23" s="1" t="s">
        <v>946</v>
      </c>
      <c r="B23" s="73"/>
      <c r="C23" s="25"/>
    </row>
    <row r="24" spans="1:3" ht="18" x14ac:dyDescent="0.3">
      <c r="A24" s="36"/>
      <c r="B24" s="36" t="s">
        <v>947</v>
      </c>
      <c r="C24" s="76" t="s">
        <v>948</v>
      </c>
    </row>
    <row r="25" spans="1:3" x14ac:dyDescent="0.3">
      <c r="A25" s="1" t="s">
        <v>949</v>
      </c>
      <c r="B25" s="43" t="s">
        <v>950</v>
      </c>
      <c r="C25" s="25" t="s">
        <v>951</v>
      </c>
    </row>
    <row r="26" spans="1:3" x14ac:dyDescent="0.3">
      <c r="A26" s="1" t="s">
        <v>952</v>
      </c>
      <c r="B26" s="43" t="s">
        <v>953</v>
      </c>
      <c r="C26" s="25" t="s">
        <v>954</v>
      </c>
    </row>
    <row r="27" spans="1:3" x14ac:dyDescent="0.3">
      <c r="A27" s="1" t="s">
        <v>955</v>
      </c>
      <c r="B27" s="43" t="s">
        <v>956</v>
      </c>
      <c r="C27" s="25" t="s">
        <v>957</v>
      </c>
    </row>
    <row r="28" spans="1:3" outlineLevel="1" x14ac:dyDescent="0.3">
      <c r="A28" s="1" t="s">
        <v>958</v>
      </c>
      <c r="B28" s="42"/>
      <c r="C28" s="25"/>
    </row>
    <row r="29" spans="1:3" outlineLevel="1" x14ac:dyDescent="0.3">
      <c r="A29" s="1" t="s">
        <v>959</v>
      </c>
      <c r="B29" s="42"/>
      <c r="C29" s="25"/>
    </row>
    <row r="30" spans="1:3" outlineLevel="1" x14ac:dyDescent="0.3">
      <c r="A30" s="1" t="s">
        <v>1310</v>
      </c>
      <c r="B30" s="43"/>
      <c r="C30" s="25"/>
    </row>
    <row r="31" spans="1:3" ht="18" x14ac:dyDescent="0.3">
      <c r="A31" s="36"/>
      <c r="B31" s="36" t="s">
        <v>960</v>
      </c>
      <c r="C31" s="76" t="s">
        <v>1324</v>
      </c>
    </row>
    <row r="32" spans="1:3" x14ac:dyDescent="0.3">
      <c r="A32" s="1" t="s">
        <v>961</v>
      </c>
      <c r="B32" s="39" t="s">
        <v>962</v>
      </c>
      <c r="C32" s="25" t="s">
        <v>35</v>
      </c>
    </row>
    <row r="33" spans="1:2" x14ac:dyDescent="0.3">
      <c r="A33" s="1" t="s">
        <v>963</v>
      </c>
      <c r="B33" s="42"/>
    </row>
    <row r="34" spans="1:2" x14ac:dyDescent="0.3">
      <c r="A34" s="1" t="s">
        <v>964</v>
      </c>
      <c r="B34" s="42"/>
    </row>
    <row r="35" spans="1:2" x14ac:dyDescent="0.3">
      <c r="A35" s="1" t="s">
        <v>965</v>
      </c>
      <c r="B35" s="42"/>
    </row>
    <row r="36" spans="1:2" x14ac:dyDescent="0.3">
      <c r="A36" s="1" t="s">
        <v>966</v>
      </c>
      <c r="B36" s="42"/>
    </row>
    <row r="37" spans="1:2" x14ac:dyDescent="0.3">
      <c r="A37" s="1" t="s">
        <v>967</v>
      </c>
      <c r="B37" s="42"/>
    </row>
    <row r="38" spans="1:2" x14ac:dyDescent="0.3">
      <c r="B38" s="42"/>
    </row>
    <row r="39" spans="1:2" x14ac:dyDescent="0.3">
      <c r="B39" s="42"/>
    </row>
    <row r="40" spans="1:2" x14ac:dyDescent="0.3">
      <c r="B40" s="42"/>
    </row>
    <row r="41" spans="1:2" x14ac:dyDescent="0.3">
      <c r="B41" s="42"/>
    </row>
    <row r="42" spans="1:2" x14ac:dyDescent="0.3">
      <c r="B42" s="42"/>
    </row>
    <row r="43" spans="1:2" x14ac:dyDescent="0.3">
      <c r="B43" s="42"/>
    </row>
    <row r="44" spans="1:2" x14ac:dyDescent="0.3">
      <c r="B44" s="42"/>
    </row>
    <row r="45" spans="1:2" x14ac:dyDescent="0.3">
      <c r="B45" s="42"/>
    </row>
    <row r="46" spans="1:2" x14ac:dyDescent="0.3">
      <c r="B46" s="42"/>
    </row>
    <row r="47" spans="1:2" x14ac:dyDescent="0.3">
      <c r="B47" s="42"/>
    </row>
    <row r="48" spans="1:2" x14ac:dyDescent="0.3">
      <c r="B48" s="42"/>
    </row>
    <row r="49" spans="2:2" x14ac:dyDescent="0.3">
      <c r="B49" s="42"/>
    </row>
    <row r="50" spans="2:2" x14ac:dyDescent="0.3">
      <c r="B50" s="42"/>
    </row>
    <row r="51" spans="2:2" x14ac:dyDescent="0.3">
      <c r="B51" s="42"/>
    </row>
    <row r="52" spans="2:2" x14ac:dyDescent="0.3">
      <c r="B52" s="42"/>
    </row>
    <row r="53" spans="2:2" x14ac:dyDescent="0.3">
      <c r="B53" s="42"/>
    </row>
    <row r="54" spans="2:2" x14ac:dyDescent="0.3">
      <c r="B54" s="42"/>
    </row>
    <row r="55" spans="2:2" x14ac:dyDescent="0.3">
      <c r="B55" s="42"/>
    </row>
    <row r="56" spans="2:2" x14ac:dyDescent="0.3">
      <c r="B56" s="42"/>
    </row>
    <row r="57" spans="2:2" x14ac:dyDescent="0.3">
      <c r="B57" s="42"/>
    </row>
    <row r="58" spans="2:2" x14ac:dyDescent="0.3">
      <c r="B58" s="42"/>
    </row>
    <row r="59" spans="2:2" x14ac:dyDescent="0.3">
      <c r="B59" s="42"/>
    </row>
    <row r="60" spans="2:2" x14ac:dyDescent="0.3">
      <c r="B60" s="42"/>
    </row>
    <row r="61" spans="2:2" x14ac:dyDescent="0.3">
      <c r="B61" s="42"/>
    </row>
    <row r="62" spans="2:2" x14ac:dyDescent="0.3">
      <c r="B62" s="42"/>
    </row>
    <row r="63" spans="2:2" x14ac:dyDescent="0.3">
      <c r="B63" s="42"/>
    </row>
    <row r="64" spans="2:2" x14ac:dyDescent="0.3">
      <c r="B64" s="42"/>
    </row>
    <row r="65" spans="2:2" x14ac:dyDescent="0.3">
      <c r="B65" s="42"/>
    </row>
    <row r="66" spans="2:2" x14ac:dyDescent="0.3">
      <c r="B66" s="42"/>
    </row>
    <row r="67" spans="2:2" x14ac:dyDescent="0.3">
      <c r="B67" s="42"/>
    </row>
    <row r="68" spans="2:2" x14ac:dyDescent="0.3">
      <c r="B68" s="42"/>
    </row>
    <row r="69" spans="2:2" x14ac:dyDescent="0.3">
      <c r="B69" s="42"/>
    </row>
    <row r="70" spans="2:2" x14ac:dyDescent="0.3">
      <c r="B70" s="42"/>
    </row>
    <row r="71" spans="2:2" x14ac:dyDescent="0.3">
      <c r="B71" s="42"/>
    </row>
    <row r="72" spans="2:2" x14ac:dyDescent="0.3">
      <c r="B72" s="42"/>
    </row>
    <row r="73" spans="2:2" x14ac:dyDescent="0.3">
      <c r="B73" s="42"/>
    </row>
    <row r="74" spans="2:2" x14ac:dyDescent="0.3">
      <c r="B74" s="42"/>
    </row>
    <row r="75" spans="2:2" x14ac:dyDescent="0.3">
      <c r="B75" s="42"/>
    </row>
    <row r="76" spans="2:2" x14ac:dyDescent="0.3">
      <c r="B76" s="42"/>
    </row>
    <row r="77" spans="2:2" x14ac:dyDescent="0.3">
      <c r="B77" s="42"/>
    </row>
    <row r="78" spans="2:2" x14ac:dyDescent="0.3">
      <c r="B78" s="42"/>
    </row>
    <row r="79" spans="2:2" x14ac:dyDescent="0.3">
      <c r="B79" s="42"/>
    </row>
    <row r="80" spans="2:2" x14ac:dyDescent="0.3">
      <c r="B80" s="42"/>
    </row>
    <row r="81" spans="2:2" x14ac:dyDescent="0.3">
      <c r="B81" s="42"/>
    </row>
    <row r="82" spans="2:2" x14ac:dyDescent="0.3">
      <c r="B82" s="42"/>
    </row>
    <row r="83" spans="2:2" x14ac:dyDescent="0.3">
      <c r="B83" s="23"/>
    </row>
    <row r="84" spans="2:2" x14ac:dyDescent="0.3">
      <c r="B84" s="23"/>
    </row>
    <row r="85" spans="2:2" x14ac:dyDescent="0.3">
      <c r="B85" s="23"/>
    </row>
    <row r="86" spans="2:2" x14ac:dyDescent="0.3">
      <c r="B86" s="23"/>
    </row>
    <row r="87" spans="2:2" x14ac:dyDescent="0.3">
      <c r="B87" s="23"/>
    </row>
    <row r="88" spans="2:2" x14ac:dyDescent="0.3">
      <c r="B88" s="23"/>
    </row>
    <row r="89" spans="2:2" x14ac:dyDescent="0.3">
      <c r="B89" s="23"/>
    </row>
    <row r="90" spans="2:2" x14ac:dyDescent="0.3">
      <c r="B90" s="23"/>
    </row>
    <row r="91" spans="2:2" x14ac:dyDescent="0.3">
      <c r="B91" s="23"/>
    </row>
    <row r="92" spans="2:2" x14ac:dyDescent="0.3">
      <c r="B92" s="23"/>
    </row>
    <row r="93" spans="2:2" x14ac:dyDescent="0.3">
      <c r="B93" s="42"/>
    </row>
    <row r="94" spans="2:2" x14ac:dyDescent="0.3">
      <c r="B94" s="42"/>
    </row>
    <row r="95" spans="2:2" x14ac:dyDescent="0.3">
      <c r="B95" s="42"/>
    </row>
    <row r="96" spans="2:2" x14ac:dyDescent="0.3">
      <c r="B96" s="42"/>
    </row>
    <row r="97" spans="2:2" x14ac:dyDescent="0.3">
      <c r="B97" s="42"/>
    </row>
    <row r="98" spans="2:2" x14ac:dyDescent="0.3">
      <c r="B98" s="42"/>
    </row>
    <row r="99" spans="2:2" x14ac:dyDescent="0.3">
      <c r="B99" s="42"/>
    </row>
    <row r="100" spans="2:2" x14ac:dyDescent="0.3">
      <c r="B100" s="42"/>
    </row>
    <row r="101" spans="2:2" x14ac:dyDescent="0.3">
      <c r="B101" s="21"/>
    </row>
    <row r="102" spans="2:2" x14ac:dyDescent="0.3">
      <c r="B102" s="42"/>
    </row>
    <row r="103" spans="2:2" x14ac:dyDescent="0.3">
      <c r="B103" s="42"/>
    </row>
    <row r="104" spans="2:2" x14ac:dyDescent="0.3">
      <c r="B104" s="42"/>
    </row>
    <row r="105" spans="2:2" x14ac:dyDescent="0.3">
      <c r="B105" s="42"/>
    </row>
    <row r="106" spans="2:2" x14ac:dyDescent="0.3">
      <c r="B106" s="42"/>
    </row>
    <row r="107" spans="2:2" x14ac:dyDescent="0.3">
      <c r="B107" s="42"/>
    </row>
    <row r="108" spans="2:2" x14ac:dyDescent="0.3">
      <c r="B108" s="42"/>
    </row>
    <row r="109" spans="2:2" x14ac:dyDescent="0.3">
      <c r="B109" s="42"/>
    </row>
    <row r="110" spans="2:2" x14ac:dyDescent="0.3">
      <c r="B110" s="42"/>
    </row>
    <row r="111" spans="2:2" x14ac:dyDescent="0.3">
      <c r="B111" s="42"/>
    </row>
    <row r="112" spans="2:2" x14ac:dyDescent="0.3">
      <c r="B112" s="42"/>
    </row>
    <row r="113" spans="2:2" x14ac:dyDescent="0.3">
      <c r="B113" s="42"/>
    </row>
    <row r="114" spans="2:2" x14ac:dyDescent="0.3">
      <c r="B114" s="42"/>
    </row>
    <row r="115" spans="2:2" x14ac:dyDescent="0.3">
      <c r="B115" s="42"/>
    </row>
    <row r="116" spans="2:2" x14ac:dyDescent="0.3">
      <c r="B116" s="42"/>
    </row>
    <row r="117" spans="2:2" x14ac:dyDescent="0.3">
      <c r="B117" s="42"/>
    </row>
    <row r="118" spans="2:2" x14ac:dyDescent="0.3">
      <c r="B118" s="42"/>
    </row>
    <row r="120" spans="2:2" x14ac:dyDescent="0.3">
      <c r="B120" s="42"/>
    </row>
    <row r="121" spans="2:2" x14ac:dyDescent="0.3">
      <c r="B121" s="42"/>
    </row>
    <row r="122" spans="2:2" x14ac:dyDescent="0.3">
      <c r="B122" s="42"/>
    </row>
    <row r="127" spans="2:2" x14ac:dyDescent="0.3">
      <c r="B127" s="31"/>
    </row>
    <row r="128" spans="2:2" x14ac:dyDescent="0.3">
      <c r="B128" s="77"/>
    </row>
    <row r="134" spans="2:2" x14ac:dyDescent="0.3">
      <c r="B134" s="43"/>
    </row>
    <row r="135" spans="2:2" x14ac:dyDescent="0.3">
      <c r="B135" s="42"/>
    </row>
    <row r="137" spans="2:2" x14ac:dyDescent="0.3">
      <c r="B137" s="42"/>
    </row>
    <row r="138" spans="2:2" x14ac:dyDescent="0.3">
      <c r="B138" s="42"/>
    </row>
    <row r="139" spans="2:2" x14ac:dyDescent="0.3">
      <c r="B139" s="42"/>
    </row>
    <row r="140" spans="2:2" x14ac:dyDescent="0.3">
      <c r="B140" s="42"/>
    </row>
    <row r="141" spans="2:2" x14ac:dyDescent="0.3">
      <c r="B141" s="42"/>
    </row>
    <row r="142" spans="2:2" x14ac:dyDescent="0.3">
      <c r="B142" s="42"/>
    </row>
    <row r="143" spans="2:2" x14ac:dyDescent="0.3">
      <c r="B143" s="42"/>
    </row>
    <row r="144" spans="2:2" x14ac:dyDescent="0.3">
      <c r="B144" s="42"/>
    </row>
    <row r="145" spans="2:2" x14ac:dyDescent="0.3">
      <c r="B145" s="42"/>
    </row>
    <row r="146" spans="2:2" x14ac:dyDescent="0.3">
      <c r="B146" s="42"/>
    </row>
    <row r="147" spans="2:2" x14ac:dyDescent="0.3">
      <c r="B147" s="42"/>
    </row>
    <row r="148" spans="2:2" x14ac:dyDescent="0.3">
      <c r="B148" s="42"/>
    </row>
    <row r="245" spans="2:2" x14ac:dyDescent="0.3">
      <c r="B245" s="39"/>
    </row>
    <row r="246" spans="2:2" x14ac:dyDescent="0.3">
      <c r="B246" s="42"/>
    </row>
    <row r="247" spans="2:2" x14ac:dyDescent="0.3">
      <c r="B247" s="42"/>
    </row>
    <row r="250" spans="2:2" x14ac:dyDescent="0.3">
      <c r="B250" s="42"/>
    </row>
    <row r="266" spans="2:2" x14ac:dyDescent="0.3">
      <c r="B266" s="39"/>
    </row>
    <row r="296" spans="2:2" x14ac:dyDescent="0.3">
      <c r="B296" s="31"/>
    </row>
    <row r="297" spans="2:2" x14ac:dyDescent="0.3">
      <c r="B297" s="42"/>
    </row>
    <row r="299" spans="2:2" x14ac:dyDescent="0.3">
      <c r="B299" s="42"/>
    </row>
    <row r="300" spans="2:2" x14ac:dyDescent="0.3">
      <c r="B300" s="42"/>
    </row>
    <row r="301" spans="2:2" x14ac:dyDescent="0.3">
      <c r="B301" s="42"/>
    </row>
    <row r="302" spans="2:2" x14ac:dyDescent="0.3">
      <c r="B302" s="42"/>
    </row>
    <row r="303" spans="2:2" x14ac:dyDescent="0.3">
      <c r="B303" s="42"/>
    </row>
    <row r="304" spans="2:2" x14ac:dyDescent="0.3">
      <c r="B304" s="42"/>
    </row>
    <row r="305" spans="2:2" x14ac:dyDescent="0.3">
      <c r="B305" s="42"/>
    </row>
    <row r="306" spans="2:2" x14ac:dyDescent="0.3">
      <c r="B306" s="42"/>
    </row>
    <row r="307" spans="2:2" x14ac:dyDescent="0.3">
      <c r="B307" s="42"/>
    </row>
    <row r="308" spans="2:2" x14ac:dyDescent="0.3">
      <c r="B308" s="42"/>
    </row>
    <row r="309" spans="2:2" x14ac:dyDescent="0.3">
      <c r="B309" s="42"/>
    </row>
    <row r="310" spans="2:2" x14ac:dyDescent="0.3">
      <c r="B310" s="42"/>
    </row>
    <row r="322" spans="2:2" x14ac:dyDescent="0.3">
      <c r="B322" s="42"/>
    </row>
    <row r="323" spans="2:2" x14ac:dyDescent="0.3">
      <c r="B323" s="42"/>
    </row>
    <row r="324" spans="2:2" x14ac:dyDescent="0.3">
      <c r="B324" s="42"/>
    </row>
    <row r="325" spans="2:2" x14ac:dyDescent="0.3">
      <c r="B325" s="42"/>
    </row>
    <row r="326" spans="2:2" x14ac:dyDescent="0.3">
      <c r="B326" s="42"/>
    </row>
    <row r="327" spans="2:2" x14ac:dyDescent="0.3">
      <c r="B327" s="42"/>
    </row>
    <row r="328" spans="2:2" x14ac:dyDescent="0.3">
      <c r="B328" s="42"/>
    </row>
    <row r="329" spans="2:2" x14ac:dyDescent="0.3">
      <c r="B329" s="42"/>
    </row>
    <row r="330" spans="2:2" x14ac:dyDescent="0.3">
      <c r="B330" s="42"/>
    </row>
    <row r="332" spans="2:2" x14ac:dyDescent="0.3">
      <c r="B332" s="42"/>
    </row>
    <row r="333" spans="2:2" x14ac:dyDescent="0.3">
      <c r="B333" s="42"/>
    </row>
    <row r="334" spans="2:2" x14ac:dyDescent="0.3">
      <c r="B334" s="42"/>
    </row>
    <row r="335" spans="2:2" x14ac:dyDescent="0.3">
      <c r="B335" s="42"/>
    </row>
    <row r="336" spans="2:2" x14ac:dyDescent="0.3">
      <c r="B336" s="42"/>
    </row>
    <row r="338" spans="2:2" x14ac:dyDescent="0.3">
      <c r="B338" s="42"/>
    </row>
    <row r="341" spans="2:2" x14ac:dyDescent="0.3">
      <c r="B341" s="42"/>
    </row>
    <row r="344" spans="2:2" x14ac:dyDescent="0.3">
      <c r="B344" s="42"/>
    </row>
    <row r="345" spans="2:2" x14ac:dyDescent="0.3">
      <c r="B345" s="42"/>
    </row>
    <row r="346" spans="2:2" x14ac:dyDescent="0.3">
      <c r="B346" s="42"/>
    </row>
    <row r="347" spans="2:2" x14ac:dyDescent="0.3">
      <c r="B347" s="42"/>
    </row>
    <row r="348" spans="2:2" x14ac:dyDescent="0.3">
      <c r="B348" s="42"/>
    </row>
    <row r="349" spans="2:2" x14ac:dyDescent="0.3">
      <c r="B349" s="42"/>
    </row>
    <row r="350" spans="2:2" x14ac:dyDescent="0.3">
      <c r="B350" s="42"/>
    </row>
    <row r="351" spans="2:2" x14ac:dyDescent="0.3">
      <c r="B351" s="42"/>
    </row>
    <row r="352" spans="2:2" x14ac:dyDescent="0.3">
      <c r="B352" s="42"/>
    </row>
    <row r="353" spans="2:2" x14ac:dyDescent="0.3">
      <c r="B353" s="42"/>
    </row>
    <row r="354" spans="2:2" x14ac:dyDescent="0.3">
      <c r="B354" s="42"/>
    </row>
    <row r="355" spans="2:2" x14ac:dyDescent="0.3">
      <c r="B355" s="42"/>
    </row>
    <row r="356" spans="2:2" x14ac:dyDescent="0.3">
      <c r="B356" s="42"/>
    </row>
    <row r="357" spans="2:2" x14ac:dyDescent="0.3">
      <c r="B357" s="42"/>
    </row>
    <row r="358" spans="2:2" x14ac:dyDescent="0.3">
      <c r="B358" s="42"/>
    </row>
    <row r="359" spans="2:2" x14ac:dyDescent="0.3">
      <c r="B359" s="42"/>
    </row>
    <row r="360" spans="2:2" x14ac:dyDescent="0.3">
      <c r="B360" s="42"/>
    </row>
    <row r="361" spans="2:2" x14ac:dyDescent="0.3">
      <c r="B361" s="42"/>
    </row>
    <row r="362" spans="2:2" x14ac:dyDescent="0.3">
      <c r="B362" s="42"/>
    </row>
    <row r="366" spans="2:2" x14ac:dyDescent="0.3">
      <c r="B366" s="31"/>
    </row>
    <row r="383" spans="2:2" x14ac:dyDescent="0.3">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oddFooter>&amp;C&amp;1#&amp;"Calibri"&amp;10&amp;K000000Confidential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18E80-ACE7-49AB-90AE-183453E51CD2}">
  <sheetPr codeName="Ark5">
    <pageSetUpPr fitToPage="1"/>
  </sheetPr>
  <dimension ref="B1:D37"/>
  <sheetViews>
    <sheetView zoomScale="55" zoomScaleNormal="55" zoomScaleSheetLayoutView="90" workbookViewId="0">
      <selection activeCell="C9" sqref="C9:D9"/>
    </sheetView>
  </sheetViews>
  <sheetFormatPr defaultColWidth="15.88671875" defaultRowHeight="14.4" x14ac:dyDescent="0.3"/>
  <cols>
    <col min="1" max="1" width="3.44140625" style="172" customWidth="1"/>
    <col min="2" max="2" width="18.6640625" style="172" customWidth="1"/>
    <col min="3" max="3" width="95.5546875" style="172" customWidth="1"/>
    <col min="4" max="4" width="15.109375" style="172" customWidth="1"/>
    <col min="5" max="5" width="2.88671875" style="172" customWidth="1"/>
    <col min="6" max="6" width="1.88671875" style="172" customWidth="1"/>
    <col min="7" max="256" width="15.88671875" style="172"/>
    <col min="257" max="257" width="3.44140625" style="172" customWidth="1"/>
    <col min="258" max="258" width="18.6640625" style="172" customWidth="1"/>
    <col min="259" max="259" width="95.5546875" style="172" customWidth="1"/>
    <col min="260" max="260" width="15.109375" style="172" customWidth="1"/>
    <col min="261" max="261" width="2.88671875" style="172" customWidth="1"/>
    <col min="262" max="262" width="1.88671875" style="172" customWidth="1"/>
    <col min="263" max="512" width="15.88671875" style="172"/>
    <col min="513" max="513" width="3.44140625" style="172" customWidth="1"/>
    <col min="514" max="514" width="18.6640625" style="172" customWidth="1"/>
    <col min="515" max="515" width="95.5546875" style="172" customWidth="1"/>
    <col min="516" max="516" width="15.109375" style="172" customWidth="1"/>
    <col min="517" max="517" width="2.88671875" style="172" customWidth="1"/>
    <col min="518" max="518" width="1.88671875" style="172" customWidth="1"/>
    <col min="519" max="768" width="15.88671875" style="172"/>
    <col min="769" max="769" width="3.44140625" style="172" customWidth="1"/>
    <col min="770" max="770" width="18.6640625" style="172" customWidth="1"/>
    <col min="771" max="771" width="95.5546875" style="172" customWidth="1"/>
    <col min="772" max="772" width="15.109375" style="172" customWidth="1"/>
    <col min="773" max="773" width="2.88671875" style="172" customWidth="1"/>
    <col min="774" max="774" width="1.88671875" style="172" customWidth="1"/>
    <col min="775" max="1024" width="15.88671875" style="172"/>
    <col min="1025" max="1025" width="3.44140625" style="172" customWidth="1"/>
    <col min="1026" max="1026" width="18.6640625" style="172" customWidth="1"/>
    <col min="1027" max="1027" width="95.5546875" style="172" customWidth="1"/>
    <col min="1028" max="1028" width="15.109375" style="172" customWidth="1"/>
    <col min="1029" max="1029" width="2.88671875" style="172" customWidth="1"/>
    <col min="1030" max="1030" width="1.88671875" style="172" customWidth="1"/>
    <col min="1031" max="1280" width="15.88671875" style="172"/>
    <col min="1281" max="1281" width="3.44140625" style="172" customWidth="1"/>
    <col min="1282" max="1282" width="18.6640625" style="172" customWidth="1"/>
    <col min="1283" max="1283" width="95.5546875" style="172" customWidth="1"/>
    <col min="1284" max="1284" width="15.109375" style="172" customWidth="1"/>
    <col min="1285" max="1285" width="2.88671875" style="172" customWidth="1"/>
    <col min="1286" max="1286" width="1.88671875" style="172" customWidth="1"/>
    <col min="1287" max="1536" width="15.88671875" style="172"/>
    <col min="1537" max="1537" width="3.44140625" style="172" customWidth="1"/>
    <col min="1538" max="1538" width="18.6640625" style="172" customWidth="1"/>
    <col min="1539" max="1539" width="95.5546875" style="172" customWidth="1"/>
    <col min="1540" max="1540" width="15.109375" style="172" customWidth="1"/>
    <col min="1541" max="1541" width="2.88671875" style="172" customWidth="1"/>
    <col min="1542" max="1542" width="1.88671875" style="172" customWidth="1"/>
    <col min="1543" max="1792" width="15.88671875" style="172"/>
    <col min="1793" max="1793" width="3.44140625" style="172" customWidth="1"/>
    <col min="1794" max="1794" width="18.6640625" style="172" customWidth="1"/>
    <col min="1795" max="1795" width="95.5546875" style="172" customWidth="1"/>
    <col min="1796" max="1796" width="15.109375" style="172" customWidth="1"/>
    <col min="1797" max="1797" width="2.88671875" style="172" customWidth="1"/>
    <col min="1798" max="1798" width="1.88671875" style="172" customWidth="1"/>
    <col min="1799" max="2048" width="15.88671875" style="172"/>
    <col min="2049" max="2049" width="3.44140625" style="172" customWidth="1"/>
    <col min="2050" max="2050" width="18.6640625" style="172" customWidth="1"/>
    <col min="2051" max="2051" width="95.5546875" style="172" customWidth="1"/>
    <col min="2052" max="2052" width="15.109375" style="172" customWidth="1"/>
    <col min="2053" max="2053" width="2.88671875" style="172" customWidth="1"/>
    <col min="2054" max="2054" width="1.88671875" style="172" customWidth="1"/>
    <col min="2055" max="2304" width="15.88671875" style="172"/>
    <col min="2305" max="2305" width="3.44140625" style="172" customWidth="1"/>
    <col min="2306" max="2306" width="18.6640625" style="172" customWidth="1"/>
    <col min="2307" max="2307" width="95.5546875" style="172" customWidth="1"/>
    <col min="2308" max="2308" width="15.109375" style="172" customWidth="1"/>
    <col min="2309" max="2309" width="2.88671875" style="172" customWidth="1"/>
    <col min="2310" max="2310" width="1.88671875" style="172" customWidth="1"/>
    <col min="2311" max="2560" width="15.88671875" style="172"/>
    <col min="2561" max="2561" width="3.44140625" style="172" customWidth="1"/>
    <col min="2562" max="2562" width="18.6640625" style="172" customWidth="1"/>
    <col min="2563" max="2563" width="95.5546875" style="172" customWidth="1"/>
    <col min="2564" max="2564" width="15.109375" style="172" customWidth="1"/>
    <col min="2565" max="2565" width="2.88671875" style="172" customWidth="1"/>
    <col min="2566" max="2566" width="1.88671875" style="172" customWidth="1"/>
    <col min="2567" max="2816" width="15.88671875" style="172"/>
    <col min="2817" max="2817" width="3.44140625" style="172" customWidth="1"/>
    <col min="2818" max="2818" width="18.6640625" style="172" customWidth="1"/>
    <col min="2819" max="2819" width="95.5546875" style="172" customWidth="1"/>
    <col min="2820" max="2820" width="15.109375" style="172" customWidth="1"/>
    <col min="2821" max="2821" width="2.88671875" style="172" customWidth="1"/>
    <col min="2822" max="2822" width="1.88671875" style="172" customWidth="1"/>
    <col min="2823" max="3072" width="15.88671875" style="172"/>
    <col min="3073" max="3073" width="3.44140625" style="172" customWidth="1"/>
    <col min="3074" max="3074" width="18.6640625" style="172" customWidth="1"/>
    <col min="3075" max="3075" width="95.5546875" style="172" customWidth="1"/>
    <col min="3076" max="3076" width="15.109375" style="172" customWidth="1"/>
    <col min="3077" max="3077" width="2.88671875" style="172" customWidth="1"/>
    <col min="3078" max="3078" width="1.88671875" style="172" customWidth="1"/>
    <col min="3079" max="3328" width="15.88671875" style="172"/>
    <col min="3329" max="3329" width="3.44140625" style="172" customWidth="1"/>
    <col min="3330" max="3330" width="18.6640625" style="172" customWidth="1"/>
    <col min="3331" max="3331" width="95.5546875" style="172" customWidth="1"/>
    <col min="3332" max="3332" width="15.109375" style="172" customWidth="1"/>
    <col min="3333" max="3333" width="2.88671875" style="172" customWidth="1"/>
    <col min="3334" max="3334" width="1.88671875" style="172" customWidth="1"/>
    <col min="3335" max="3584" width="15.88671875" style="172"/>
    <col min="3585" max="3585" width="3.44140625" style="172" customWidth="1"/>
    <col min="3586" max="3586" width="18.6640625" style="172" customWidth="1"/>
    <col min="3587" max="3587" width="95.5546875" style="172" customWidth="1"/>
    <col min="3588" max="3588" width="15.109375" style="172" customWidth="1"/>
    <col min="3589" max="3589" width="2.88671875" style="172" customWidth="1"/>
    <col min="3590" max="3590" width="1.88671875" style="172" customWidth="1"/>
    <col min="3591" max="3840" width="15.88671875" style="172"/>
    <col min="3841" max="3841" width="3.44140625" style="172" customWidth="1"/>
    <col min="3842" max="3842" width="18.6640625" style="172" customWidth="1"/>
    <col min="3843" max="3843" width="95.5546875" style="172" customWidth="1"/>
    <col min="3844" max="3844" width="15.109375" style="172" customWidth="1"/>
    <col min="3845" max="3845" width="2.88671875" style="172" customWidth="1"/>
    <col min="3846" max="3846" width="1.88671875" style="172" customWidth="1"/>
    <col min="3847" max="4096" width="15.88671875" style="172"/>
    <col min="4097" max="4097" width="3.44140625" style="172" customWidth="1"/>
    <col min="4098" max="4098" width="18.6640625" style="172" customWidth="1"/>
    <col min="4099" max="4099" width="95.5546875" style="172" customWidth="1"/>
    <col min="4100" max="4100" width="15.109375" style="172" customWidth="1"/>
    <col min="4101" max="4101" width="2.88671875" style="172" customWidth="1"/>
    <col min="4102" max="4102" width="1.88671875" style="172" customWidth="1"/>
    <col min="4103" max="4352" width="15.88671875" style="172"/>
    <col min="4353" max="4353" width="3.44140625" style="172" customWidth="1"/>
    <col min="4354" max="4354" width="18.6640625" style="172" customWidth="1"/>
    <col min="4355" max="4355" width="95.5546875" style="172" customWidth="1"/>
    <col min="4356" max="4356" width="15.109375" style="172" customWidth="1"/>
    <col min="4357" max="4357" width="2.88671875" style="172" customWidth="1"/>
    <col min="4358" max="4358" width="1.88671875" style="172" customWidth="1"/>
    <col min="4359" max="4608" width="15.88671875" style="172"/>
    <col min="4609" max="4609" width="3.44140625" style="172" customWidth="1"/>
    <col min="4610" max="4610" width="18.6640625" style="172" customWidth="1"/>
    <col min="4611" max="4611" width="95.5546875" style="172" customWidth="1"/>
    <col min="4612" max="4612" width="15.109375" style="172" customWidth="1"/>
    <col min="4613" max="4613" width="2.88671875" style="172" customWidth="1"/>
    <col min="4614" max="4614" width="1.88671875" style="172" customWidth="1"/>
    <col min="4615" max="4864" width="15.88671875" style="172"/>
    <col min="4865" max="4865" width="3.44140625" style="172" customWidth="1"/>
    <col min="4866" max="4866" width="18.6640625" style="172" customWidth="1"/>
    <col min="4867" max="4867" width="95.5546875" style="172" customWidth="1"/>
    <col min="4868" max="4868" width="15.109375" style="172" customWidth="1"/>
    <col min="4869" max="4869" width="2.88671875" style="172" customWidth="1"/>
    <col min="4870" max="4870" width="1.88671875" style="172" customWidth="1"/>
    <col min="4871" max="5120" width="15.88671875" style="172"/>
    <col min="5121" max="5121" width="3.44140625" style="172" customWidth="1"/>
    <col min="5122" max="5122" width="18.6640625" style="172" customWidth="1"/>
    <col min="5123" max="5123" width="95.5546875" style="172" customWidth="1"/>
    <col min="5124" max="5124" width="15.109375" style="172" customWidth="1"/>
    <col min="5125" max="5125" width="2.88671875" style="172" customWidth="1"/>
    <col min="5126" max="5126" width="1.88671875" style="172" customWidth="1"/>
    <col min="5127" max="5376" width="15.88671875" style="172"/>
    <col min="5377" max="5377" width="3.44140625" style="172" customWidth="1"/>
    <col min="5378" max="5378" width="18.6640625" style="172" customWidth="1"/>
    <col min="5379" max="5379" width="95.5546875" style="172" customWidth="1"/>
    <col min="5380" max="5380" width="15.109375" style="172" customWidth="1"/>
    <col min="5381" max="5381" width="2.88671875" style="172" customWidth="1"/>
    <col min="5382" max="5382" width="1.88671875" style="172" customWidth="1"/>
    <col min="5383" max="5632" width="15.88671875" style="172"/>
    <col min="5633" max="5633" width="3.44140625" style="172" customWidth="1"/>
    <col min="5634" max="5634" width="18.6640625" style="172" customWidth="1"/>
    <col min="5635" max="5635" width="95.5546875" style="172" customWidth="1"/>
    <col min="5636" max="5636" width="15.109375" style="172" customWidth="1"/>
    <col min="5637" max="5637" width="2.88671875" style="172" customWidth="1"/>
    <col min="5638" max="5638" width="1.88671875" style="172" customWidth="1"/>
    <col min="5639" max="5888" width="15.88671875" style="172"/>
    <col min="5889" max="5889" width="3.44140625" style="172" customWidth="1"/>
    <col min="5890" max="5890" width="18.6640625" style="172" customWidth="1"/>
    <col min="5891" max="5891" width="95.5546875" style="172" customWidth="1"/>
    <col min="5892" max="5892" width="15.109375" style="172" customWidth="1"/>
    <col min="5893" max="5893" width="2.88671875" style="172" customWidth="1"/>
    <col min="5894" max="5894" width="1.88671875" style="172" customWidth="1"/>
    <col min="5895" max="6144" width="15.88671875" style="172"/>
    <col min="6145" max="6145" width="3.44140625" style="172" customWidth="1"/>
    <col min="6146" max="6146" width="18.6640625" style="172" customWidth="1"/>
    <col min="6147" max="6147" width="95.5546875" style="172" customWidth="1"/>
    <col min="6148" max="6148" width="15.109375" style="172" customWidth="1"/>
    <col min="6149" max="6149" width="2.88671875" style="172" customWidth="1"/>
    <col min="6150" max="6150" width="1.88671875" style="172" customWidth="1"/>
    <col min="6151" max="6400" width="15.88671875" style="172"/>
    <col min="6401" max="6401" width="3.44140625" style="172" customWidth="1"/>
    <col min="6402" max="6402" width="18.6640625" style="172" customWidth="1"/>
    <col min="6403" max="6403" width="95.5546875" style="172" customWidth="1"/>
    <col min="6404" max="6404" width="15.109375" style="172" customWidth="1"/>
    <col min="6405" max="6405" width="2.88671875" style="172" customWidth="1"/>
    <col min="6406" max="6406" width="1.88671875" style="172" customWidth="1"/>
    <col min="6407" max="6656" width="15.88671875" style="172"/>
    <col min="6657" max="6657" width="3.44140625" style="172" customWidth="1"/>
    <col min="6658" max="6658" width="18.6640625" style="172" customWidth="1"/>
    <col min="6659" max="6659" width="95.5546875" style="172" customWidth="1"/>
    <col min="6660" max="6660" width="15.109375" style="172" customWidth="1"/>
    <col min="6661" max="6661" width="2.88671875" style="172" customWidth="1"/>
    <col min="6662" max="6662" width="1.88671875" style="172" customWidth="1"/>
    <col min="6663" max="6912" width="15.88671875" style="172"/>
    <col min="6913" max="6913" width="3.44140625" style="172" customWidth="1"/>
    <col min="6914" max="6914" width="18.6640625" style="172" customWidth="1"/>
    <col min="6915" max="6915" width="95.5546875" style="172" customWidth="1"/>
    <col min="6916" max="6916" width="15.109375" style="172" customWidth="1"/>
    <col min="6917" max="6917" width="2.88671875" style="172" customWidth="1"/>
    <col min="6918" max="6918" width="1.88671875" style="172" customWidth="1"/>
    <col min="6919" max="7168" width="15.88671875" style="172"/>
    <col min="7169" max="7169" width="3.44140625" style="172" customWidth="1"/>
    <col min="7170" max="7170" width="18.6640625" style="172" customWidth="1"/>
    <col min="7171" max="7171" width="95.5546875" style="172" customWidth="1"/>
    <col min="7172" max="7172" width="15.109375" style="172" customWidth="1"/>
    <col min="7173" max="7173" width="2.88671875" style="172" customWidth="1"/>
    <col min="7174" max="7174" width="1.88671875" style="172" customWidth="1"/>
    <col min="7175" max="7424" width="15.88671875" style="172"/>
    <col min="7425" max="7425" width="3.44140625" style="172" customWidth="1"/>
    <col min="7426" max="7426" width="18.6640625" style="172" customWidth="1"/>
    <col min="7427" max="7427" width="95.5546875" style="172" customWidth="1"/>
    <col min="7428" max="7428" width="15.109375" style="172" customWidth="1"/>
    <col min="7429" max="7429" width="2.88671875" style="172" customWidth="1"/>
    <col min="7430" max="7430" width="1.88671875" style="172" customWidth="1"/>
    <col min="7431" max="7680" width="15.88671875" style="172"/>
    <col min="7681" max="7681" width="3.44140625" style="172" customWidth="1"/>
    <col min="7682" max="7682" width="18.6640625" style="172" customWidth="1"/>
    <col min="7683" max="7683" width="95.5546875" style="172" customWidth="1"/>
    <col min="7684" max="7684" width="15.109375" style="172" customWidth="1"/>
    <col min="7685" max="7685" width="2.88671875" style="172" customWidth="1"/>
    <col min="7686" max="7686" width="1.88671875" style="172" customWidth="1"/>
    <col min="7687" max="7936" width="15.88671875" style="172"/>
    <col min="7937" max="7937" width="3.44140625" style="172" customWidth="1"/>
    <col min="7938" max="7938" width="18.6640625" style="172" customWidth="1"/>
    <col min="7939" max="7939" width="95.5546875" style="172" customWidth="1"/>
    <col min="7940" max="7940" width="15.109375" style="172" customWidth="1"/>
    <col min="7941" max="7941" width="2.88671875" style="172" customWidth="1"/>
    <col min="7942" max="7942" width="1.88671875" style="172" customWidth="1"/>
    <col min="7943" max="8192" width="15.88671875" style="172"/>
    <col min="8193" max="8193" width="3.44140625" style="172" customWidth="1"/>
    <col min="8194" max="8194" width="18.6640625" style="172" customWidth="1"/>
    <col min="8195" max="8195" width="95.5546875" style="172" customWidth="1"/>
    <col min="8196" max="8196" width="15.109375" style="172" customWidth="1"/>
    <col min="8197" max="8197" width="2.88671875" style="172" customWidth="1"/>
    <col min="8198" max="8198" width="1.88671875" style="172" customWidth="1"/>
    <col min="8199" max="8448" width="15.88671875" style="172"/>
    <col min="8449" max="8449" width="3.44140625" style="172" customWidth="1"/>
    <col min="8450" max="8450" width="18.6640625" style="172" customWidth="1"/>
    <col min="8451" max="8451" width="95.5546875" style="172" customWidth="1"/>
    <col min="8452" max="8452" width="15.109375" style="172" customWidth="1"/>
    <col min="8453" max="8453" width="2.88671875" style="172" customWidth="1"/>
    <col min="8454" max="8454" width="1.88671875" style="172" customWidth="1"/>
    <col min="8455" max="8704" width="15.88671875" style="172"/>
    <col min="8705" max="8705" width="3.44140625" style="172" customWidth="1"/>
    <col min="8706" max="8706" width="18.6640625" style="172" customWidth="1"/>
    <col min="8707" max="8707" width="95.5546875" style="172" customWidth="1"/>
    <col min="8708" max="8708" width="15.109375" style="172" customWidth="1"/>
    <col min="8709" max="8709" width="2.88671875" style="172" customWidth="1"/>
    <col min="8710" max="8710" width="1.88671875" style="172" customWidth="1"/>
    <col min="8711" max="8960" width="15.88671875" style="172"/>
    <col min="8961" max="8961" width="3.44140625" style="172" customWidth="1"/>
    <col min="8962" max="8962" width="18.6640625" style="172" customWidth="1"/>
    <col min="8963" max="8963" width="95.5546875" style="172" customWidth="1"/>
    <col min="8964" max="8964" width="15.109375" style="172" customWidth="1"/>
    <col min="8965" max="8965" width="2.88671875" style="172" customWidth="1"/>
    <col min="8966" max="8966" width="1.88671875" style="172" customWidth="1"/>
    <col min="8967" max="9216" width="15.88671875" style="172"/>
    <col min="9217" max="9217" width="3.44140625" style="172" customWidth="1"/>
    <col min="9218" max="9218" width="18.6640625" style="172" customWidth="1"/>
    <col min="9219" max="9219" width="95.5546875" style="172" customWidth="1"/>
    <col min="9220" max="9220" width="15.109375" style="172" customWidth="1"/>
    <col min="9221" max="9221" width="2.88671875" style="172" customWidth="1"/>
    <col min="9222" max="9222" width="1.88671875" style="172" customWidth="1"/>
    <col min="9223" max="9472" width="15.88671875" style="172"/>
    <col min="9473" max="9473" width="3.44140625" style="172" customWidth="1"/>
    <col min="9474" max="9474" width="18.6640625" style="172" customWidth="1"/>
    <col min="9475" max="9475" width="95.5546875" style="172" customWidth="1"/>
    <col min="9476" max="9476" width="15.109375" style="172" customWidth="1"/>
    <col min="9477" max="9477" width="2.88671875" style="172" customWidth="1"/>
    <col min="9478" max="9478" width="1.88671875" style="172" customWidth="1"/>
    <col min="9479" max="9728" width="15.88671875" style="172"/>
    <col min="9729" max="9729" width="3.44140625" style="172" customWidth="1"/>
    <col min="9730" max="9730" width="18.6640625" style="172" customWidth="1"/>
    <col min="9731" max="9731" width="95.5546875" style="172" customWidth="1"/>
    <col min="9732" max="9732" width="15.109375" style="172" customWidth="1"/>
    <col min="9733" max="9733" width="2.88671875" style="172" customWidth="1"/>
    <col min="9734" max="9734" width="1.88671875" style="172" customWidth="1"/>
    <col min="9735" max="9984" width="15.88671875" style="172"/>
    <col min="9985" max="9985" width="3.44140625" style="172" customWidth="1"/>
    <col min="9986" max="9986" width="18.6640625" style="172" customWidth="1"/>
    <col min="9987" max="9987" width="95.5546875" style="172" customWidth="1"/>
    <col min="9988" max="9988" width="15.109375" style="172" customWidth="1"/>
    <col min="9989" max="9989" width="2.88671875" style="172" customWidth="1"/>
    <col min="9990" max="9990" width="1.88671875" style="172" customWidth="1"/>
    <col min="9991" max="10240" width="15.88671875" style="172"/>
    <col min="10241" max="10241" width="3.44140625" style="172" customWidth="1"/>
    <col min="10242" max="10242" width="18.6640625" style="172" customWidth="1"/>
    <col min="10243" max="10243" width="95.5546875" style="172" customWidth="1"/>
    <col min="10244" max="10244" width="15.109375" style="172" customWidth="1"/>
    <col min="10245" max="10245" width="2.88671875" style="172" customWidth="1"/>
    <col min="10246" max="10246" width="1.88671875" style="172" customWidth="1"/>
    <col min="10247" max="10496" width="15.88671875" style="172"/>
    <col min="10497" max="10497" width="3.44140625" style="172" customWidth="1"/>
    <col min="10498" max="10498" width="18.6640625" style="172" customWidth="1"/>
    <col min="10499" max="10499" width="95.5546875" style="172" customWidth="1"/>
    <col min="10500" max="10500" width="15.109375" style="172" customWidth="1"/>
    <col min="10501" max="10501" width="2.88671875" style="172" customWidth="1"/>
    <col min="10502" max="10502" width="1.88671875" style="172" customWidth="1"/>
    <col min="10503" max="10752" width="15.88671875" style="172"/>
    <col min="10753" max="10753" width="3.44140625" style="172" customWidth="1"/>
    <col min="10754" max="10754" width="18.6640625" style="172" customWidth="1"/>
    <col min="10755" max="10755" width="95.5546875" style="172" customWidth="1"/>
    <col min="10756" max="10756" width="15.109375" style="172" customWidth="1"/>
    <col min="10757" max="10757" width="2.88671875" style="172" customWidth="1"/>
    <col min="10758" max="10758" width="1.88671875" style="172" customWidth="1"/>
    <col min="10759" max="11008" width="15.88671875" style="172"/>
    <col min="11009" max="11009" width="3.44140625" style="172" customWidth="1"/>
    <col min="11010" max="11010" width="18.6640625" style="172" customWidth="1"/>
    <col min="11011" max="11011" width="95.5546875" style="172" customWidth="1"/>
    <col min="11012" max="11012" width="15.109375" style="172" customWidth="1"/>
    <col min="11013" max="11013" width="2.88671875" style="172" customWidth="1"/>
    <col min="11014" max="11014" width="1.88671875" style="172" customWidth="1"/>
    <col min="11015" max="11264" width="15.88671875" style="172"/>
    <col min="11265" max="11265" width="3.44140625" style="172" customWidth="1"/>
    <col min="11266" max="11266" width="18.6640625" style="172" customWidth="1"/>
    <col min="11267" max="11267" width="95.5546875" style="172" customWidth="1"/>
    <col min="11268" max="11268" width="15.109375" style="172" customWidth="1"/>
    <col min="11269" max="11269" width="2.88671875" style="172" customWidth="1"/>
    <col min="11270" max="11270" width="1.88671875" style="172" customWidth="1"/>
    <col min="11271" max="11520" width="15.88671875" style="172"/>
    <col min="11521" max="11521" width="3.44140625" style="172" customWidth="1"/>
    <col min="11522" max="11522" width="18.6640625" style="172" customWidth="1"/>
    <col min="11523" max="11523" width="95.5546875" style="172" customWidth="1"/>
    <col min="11524" max="11524" width="15.109375" style="172" customWidth="1"/>
    <col min="11525" max="11525" width="2.88671875" style="172" customWidth="1"/>
    <col min="11526" max="11526" width="1.88671875" style="172" customWidth="1"/>
    <col min="11527" max="11776" width="15.88671875" style="172"/>
    <col min="11777" max="11777" width="3.44140625" style="172" customWidth="1"/>
    <col min="11778" max="11778" width="18.6640625" style="172" customWidth="1"/>
    <col min="11779" max="11779" width="95.5546875" style="172" customWidth="1"/>
    <col min="11780" max="11780" width="15.109375" style="172" customWidth="1"/>
    <col min="11781" max="11781" width="2.88671875" style="172" customWidth="1"/>
    <col min="11782" max="11782" width="1.88671875" style="172" customWidth="1"/>
    <col min="11783" max="12032" width="15.88671875" style="172"/>
    <col min="12033" max="12033" width="3.44140625" style="172" customWidth="1"/>
    <col min="12034" max="12034" width="18.6640625" style="172" customWidth="1"/>
    <col min="12035" max="12035" width="95.5546875" style="172" customWidth="1"/>
    <col min="12036" max="12036" width="15.109375" style="172" customWidth="1"/>
    <col min="12037" max="12037" width="2.88671875" style="172" customWidth="1"/>
    <col min="12038" max="12038" width="1.88671875" style="172" customWidth="1"/>
    <col min="12039" max="12288" width="15.88671875" style="172"/>
    <col min="12289" max="12289" width="3.44140625" style="172" customWidth="1"/>
    <col min="12290" max="12290" width="18.6640625" style="172" customWidth="1"/>
    <col min="12291" max="12291" width="95.5546875" style="172" customWidth="1"/>
    <col min="12292" max="12292" width="15.109375" style="172" customWidth="1"/>
    <col min="12293" max="12293" width="2.88671875" style="172" customWidth="1"/>
    <col min="12294" max="12294" width="1.88671875" style="172" customWidth="1"/>
    <col min="12295" max="12544" width="15.88671875" style="172"/>
    <col min="12545" max="12545" width="3.44140625" style="172" customWidth="1"/>
    <col min="12546" max="12546" width="18.6640625" style="172" customWidth="1"/>
    <col min="12547" max="12547" width="95.5546875" style="172" customWidth="1"/>
    <col min="12548" max="12548" width="15.109375" style="172" customWidth="1"/>
    <col min="12549" max="12549" width="2.88671875" style="172" customWidth="1"/>
    <col min="12550" max="12550" width="1.88671875" style="172" customWidth="1"/>
    <col min="12551" max="12800" width="15.88671875" style="172"/>
    <col min="12801" max="12801" width="3.44140625" style="172" customWidth="1"/>
    <col min="12802" max="12802" width="18.6640625" style="172" customWidth="1"/>
    <col min="12803" max="12803" width="95.5546875" style="172" customWidth="1"/>
    <col min="12804" max="12804" width="15.109375" style="172" customWidth="1"/>
    <col min="12805" max="12805" width="2.88671875" style="172" customWidth="1"/>
    <col min="12806" max="12806" width="1.88671875" style="172" customWidth="1"/>
    <col min="12807" max="13056" width="15.88671875" style="172"/>
    <col min="13057" max="13057" width="3.44140625" style="172" customWidth="1"/>
    <col min="13058" max="13058" width="18.6640625" style="172" customWidth="1"/>
    <col min="13059" max="13059" width="95.5546875" style="172" customWidth="1"/>
    <col min="13060" max="13060" width="15.109375" style="172" customWidth="1"/>
    <col min="13061" max="13061" width="2.88671875" style="172" customWidth="1"/>
    <col min="13062" max="13062" width="1.88671875" style="172" customWidth="1"/>
    <col min="13063" max="13312" width="15.88671875" style="172"/>
    <col min="13313" max="13313" width="3.44140625" style="172" customWidth="1"/>
    <col min="13314" max="13314" width="18.6640625" style="172" customWidth="1"/>
    <col min="13315" max="13315" width="95.5546875" style="172" customWidth="1"/>
    <col min="13316" max="13316" width="15.109375" style="172" customWidth="1"/>
    <col min="13317" max="13317" width="2.88671875" style="172" customWidth="1"/>
    <col min="13318" max="13318" width="1.88671875" style="172" customWidth="1"/>
    <col min="13319" max="13568" width="15.88671875" style="172"/>
    <col min="13569" max="13569" width="3.44140625" style="172" customWidth="1"/>
    <col min="13570" max="13570" width="18.6640625" style="172" customWidth="1"/>
    <col min="13571" max="13571" width="95.5546875" style="172" customWidth="1"/>
    <col min="13572" max="13572" width="15.109375" style="172" customWidth="1"/>
    <col min="13573" max="13573" width="2.88671875" style="172" customWidth="1"/>
    <col min="13574" max="13574" width="1.88671875" style="172" customWidth="1"/>
    <col min="13575" max="13824" width="15.88671875" style="172"/>
    <col min="13825" max="13825" width="3.44140625" style="172" customWidth="1"/>
    <col min="13826" max="13826" width="18.6640625" style="172" customWidth="1"/>
    <col min="13827" max="13827" width="95.5546875" style="172" customWidth="1"/>
    <col min="13828" max="13828" width="15.109375" style="172" customWidth="1"/>
    <col min="13829" max="13829" width="2.88671875" style="172" customWidth="1"/>
    <col min="13830" max="13830" width="1.88671875" style="172" customWidth="1"/>
    <col min="13831" max="14080" width="15.88671875" style="172"/>
    <col min="14081" max="14081" width="3.44140625" style="172" customWidth="1"/>
    <col min="14082" max="14082" width="18.6640625" style="172" customWidth="1"/>
    <col min="14083" max="14083" width="95.5546875" style="172" customWidth="1"/>
    <col min="14084" max="14084" width="15.109375" style="172" customWidth="1"/>
    <col min="14085" max="14085" width="2.88671875" style="172" customWidth="1"/>
    <col min="14086" max="14086" width="1.88671875" style="172" customWidth="1"/>
    <col min="14087" max="14336" width="15.88671875" style="172"/>
    <col min="14337" max="14337" width="3.44140625" style="172" customWidth="1"/>
    <col min="14338" max="14338" width="18.6640625" style="172" customWidth="1"/>
    <col min="14339" max="14339" width="95.5546875" style="172" customWidth="1"/>
    <col min="14340" max="14340" width="15.109375" style="172" customWidth="1"/>
    <col min="14341" max="14341" width="2.88671875" style="172" customWidth="1"/>
    <col min="14342" max="14342" width="1.88671875" style="172" customWidth="1"/>
    <col min="14343" max="14592" width="15.88671875" style="172"/>
    <col min="14593" max="14593" width="3.44140625" style="172" customWidth="1"/>
    <col min="14594" max="14594" width="18.6640625" style="172" customWidth="1"/>
    <col min="14595" max="14595" width="95.5546875" style="172" customWidth="1"/>
    <col min="14596" max="14596" width="15.109375" style="172" customWidth="1"/>
    <col min="14597" max="14597" width="2.88671875" style="172" customWidth="1"/>
    <col min="14598" max="14598" width="1.88671875" style="172" customWidth="1"/>
    <col min="14599" max="14848" width="15.88671875" style="172"/>
    <col min="14849" max="14849" width="3.44140625" style="172" customWidth="1"/>
    <col min="14850" max="14850" width="18.6640625" style="172" customWidth="1"/>
    <col min="14851" max="14851" width="95.5546875" style="172" customWidth="1"/>
    <col min="14852" max="14852" width="15.109375" style="172" customWidth="1"/>
    <col min="14853" max="14853" width="2.88671875" style="172" customWidth="1"/>
    <col min="14854" max="14854" width="1.88671875" style="172" customWidth="1"/>
    <col min="14855" max="15104" width="15.88671875" style="172"/>
    <col min="15105" max="15105" width="3.44140625" style="172" customWidth="1"/>
    <col min="15106" max="15106" width="18.6640625" style="172" customWidth="1"/>
    <col min="15107" max="15107" width="95.5546875" style="172" customWidth="1"/>
    <col min="15108" max="15108" width="15.109375" style="172" customWidth="1"/>
    <col min="15109" max="15109" width="2.88671875" style="172" customWidth="1"/>
    <col min="15110" max="15110" width="1.88671875" style="172" customWidth="1"/>
    <col min="15111" max="15360" width="15.88671875" style="172"/>
    <col min="15361" max="15361" width="3.44140625" style="172" customWidth="1"/>
    <col min="15362" max="15362" width="18.6640625" style="172" customWidth="1"/>
    <col min="15363" max="15363" width="95.5546875" style="172" customWidth="1"/>
    <col min="15364" max="15364" width="15.109375" style="172" customWidth="1"/>
    <col min="15365" max="15365" width="2.88671875" style="172" customWidth="1"/>
    <col min="15366" max="15366" width="1.88671875" style="172" customWidth="1"/>
    <col min="15367" max="15616" width="15.88671875" style="172"/>
    <col min="15617" max="15617" width="3.44140625" style="172" customWidth="1"/>
    <col min="15618" max="15618" width="18.6640625" style="172" customWidth="1"/>
    <col min="15619" max="15619" width="95.5546875" style="172" customWidth="1"/>
    <col min="15620" max="15620" width="15.109375" style="172" customWidth="1"/>
    <col min="15621" max="15621" width="2.88671875" style="172" customWidth="1"/>
    <col min="15622" max="15622" width="1.88671875" style="172" customWidth="1"/>
    <col min="15623" max="15872" width="15.88671875" style="172"/>
    <col min="15873" max="15873" width="3.44140625" style="172" customWidth="1"/>
    <col min="15874" max="15874" width="18.6640625" style="172" customWidth="1"/>
    <col min="15875" max="15875" width="95.5546875" style="172" customWidth="1"/>
    <col min="15876" max="15876" width="15.109375" style="172" customWidth="1"/>
    <col min="15877" max="15877" width="2.88671875" style="172" customWidth="1"/>
    <col min="15878" max="15878" width="1.88671875" style="172" customWidth="1"/>
    <col min="15879" max="16128" width="15.88671875" style="172"/>
    <col min="16129" max="16129" width="3.44140625" style="172" customWidth="1"/>
    <col min="16130" max="16130" width="18.6640625" style="172" customWidth="1"/>
    <col min="16131" max="16131" width="95.5546875" style="172" customWidth="1"/>
    <col min="16132" max="16132" width="15.109375" style="172" customWidth="1"/>
    <col min="16133" max="16133" width="2.88671875" style="172" customWidth="1"/>
    <col min="16134" max="16134" width="1.88671875" style="172" customWidth="1"/>
    <col min="16135" max="16384" width="15.88671875" style="172"/>
  </cols>
  <sheetData>
    <row r="1" spans="2:4" ht="12" customHeight="1" x14ac:dyDescent="0.3"/>
    <row r="2" spans="2:4" ht="12" customHeight="1" x14ac:dyDescent="0.3"/>
    <row r="3" spans="2:4" ht="12" customHeight="1" x14ac:dyDescent="0.3"/>
    <row r="4" spans="2:4" ht="15.75" customHeight="1" x14ac:dyDescent="0.3">
      <c r="B4" s="173"/>
      <c r="C4" s="174"/>
    </row>
    <row r="5" spans="2:4" ht="191.25" customHeight="1" x14ac:dyDescent="0.3">
      <c r="B5" s="175"/>
      <c r="C5" s="463"/>
      <c r="D5" s="463"/>
    </row>
    <row r="6" spans="2:4" ht="191.25" customHeight="1" x14ac:dyDescent="0.3">
      <c r="B6" s="175"/>
      <c r="C6" s="176"/>
      <c r="D6" s="176"/>
    </row>
    <row r="7" spans="2:4" ht="124.5" customHeight="1" x14ac:dyDescent="0.3">
      <c r="C7" s="177"/>
    </row>
    <row r="8" spans="2:4" ht="27.75" customHeight="1" x14ac:dyDescent="0.3">
      <c r="B8" s="178"/>
      <c r="C8" s="179"/>
    </row>
    <row r="9" spans="2:4" ht="27.75" customHeight="1" x14ac:dyDescent="0.3">
      <c r="C9" s="179"/>
    </row>
    <row r="37" ht="2.25" customHeight="1" x14ac:dyDescent="0.3"/>
  </sheetData>
  <mergeCells count="1">
    <mergeCell ref="C5:D5"/>
  </mergeCells>
  <pageMargins left="0.19685039370078741" right="0" top="0.78740157480314965" bottom="0.19685039370078741" header="0" footer="0"/>
  <pageSetup paperSize="9" scale="73" orientation="portrait" r:id="rId1"/>
  <headerFooter>
    <oddFooter>&amp;C&amp;1#&amp;"Calibri"&amp;10&amp;K000000Confidential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3408-3D1B-4D1B-A1FF-43D25A88AE67}">
  <sheetPr codeName="Ark6">
    <pageSetUpPr fitToPage="1"/>
  </sheetPr>
  <dimension ref="A1:F47"/>
  <sheetViews>
    <sheetView zoomScale="85" zoomScaleNormal="85" zoomScaleSheetLayoutView="85" workbookViewId="0">
      <selection activeCell="C9" sqref="C9:D9"/>
    </sheetView>
  </sheetViews>
  <sheetFormatPr defaultColWidth="15.88671875" defaultRowHeight="15.6" x14ac:dyDescent="0.3"/>
  <cols>
    <col min="1" max="1" width="3.44140625" style="172" customWidth="1"/>
    <col min="2" max="2" width="33.6640625" style="184" bestFit="1" customWidth="1"/>
    <col min="3" max="3" width="1.5546875" style="185" customWidth="1"/>
    <col min="4" max="4" width="71" style="184" customWidth="1"/>
    <col min="5" max="6" width="23.5546875" style="184" customWidth="1"/>
    <col min="7" max="7" width="1.88671875" style="184" customWidth="1"/>
    <col min="8" max="8" width="15.88671875" style="184"/>
    <col min="9" max="9" width="6.109375" style="184" customWidth="1"/>
    <col min="10" max="16384" width="15.88671875" style="184"/>
  </cols>
  <sheetData>
    <row r="1" spans="2:6" s="172" customFormat="1" ht="12" customHeight="1" x14ac:dyDescent="0.3">
      <c r="C1" s="180"/>
    </row>
    <row r="2" spans="2:6" s="172" customFormat="1" ht="12" customHeight="1" x14ac:dyDescent="0.3">
      <c r="C2" s="180"/>
    </row>
    <row r="3" spans="2:6" s="172" customFormat="1" ht="12" customHeight="1" x14ac:dyDescent="0.3">
      <c r="C3" s="180"/>
    </row>
    <row r="4" spans="2:6" s="172" customFormat="1" ht="15.75" customHeight="1" x14ac:dyDescent="0.3">
      <c r="C4" s="180"/>
    </row>
    <row r="5" spans="2:6" s="172" customFormat="1" ht="24" customHeight="1" x14ac:dyDescent="0.4">
      <c r="B5" s="464" t="s">
        <v>1361</v>
      </c>
      <c r="C5" s="464"/>
      <c r="D5" s="464"/>
    </row>
    <row r="6" spans="2:6" s="172" customFormat="1" ht="6" customHeight="1" x14ac:dyDescent="0.3">
      <c r="C6" s="180"/>
    </row>
    <row r="7" spans="2:6" s="172" customFormat="1" ht="15.75" customHeight="1" x14ac:dyDescent="0.3">
      <c r="B7" s="181" t="s">
        <v>1362</v>
      </c>
      <c r="C7" s="182"/>
      <c r="D7" s="183" t="s">
        <v>1363</v>
      </c>
    </row>
    <row r="8" spans="2:6" ht="11.25" customHeight="1" x14ac:dyDescent="0.3"/>
    <row r="10" spans="2:6" x14ac:dyDescent="0.3">
      <c r="B10" s="186" t="s">
        <v>1364</v>
      </c>
      <c r="C10" s="187"/>
      <c r="D10" s="188"/>
      <c r="E10" s="188"/>
      <c r="F10" s="188"/>
    </row>
    <row r="11" spans="2:6" x14ac:dyDescent="0.3">
      <c r="B11" s="189" t="s">
        <v>1365</v>
      </c>
      <c r="C11" s="189"/>
      <c r="D11" s="189"/>
      <c r="E11" s="188"/>
      <c r="F11" s="188"/>
    </row>
    <row r="12" spans="2:6" x14ac:dyDescent="0.3">
      <c r="B12" s="190" t="s">
        <v>1366</v>
      </c>
      <c r="C12" s="187"/>
      <c r="D12" s="191" t="s">
        <v>1365</v>
      </c>
      <c r="E12" s="188"/>
      <c r="F12" s="188"/>
    </row>
    <row r="13" spans="2:6" x14ac:dyDescent="0.3">
      <c r="B13" s="190"/>
      <c r="C13" s="187"/>
      <c r="D13" s="188"/>
      <c r="E13" s="188"/>
      <c r="F13" s="188"/>
    </row>
    <row r="14" spans="2:6" x14ac:dyDescent="0.3">
      <c r="B14" s="189" t="s">
        <v>1367</v>
      </c>
      <c r="C14" s="189"/>
      <c r="D14" s="188"/>
      <c r="E14" s="188"/>
      <c r="F14" s="188"/>
    </row>
    <row r="15" spans="2:6" x14ac:dyDescent="0.3">
      <c r="B15" s="190" t="s">
        <v>1368</v>
      </c>
      <c r="C15" s="187"/>
      <c r="D15" s="191" t="s">
        <v>1369</v>
      </c>
      <c r="E15" s="188"/>
      <c r="F15" s="188"/>
    </row>
    <row r="16" spans="2:6" x14ac:dyDescent="0.3">
      <c r="B16" s="190" t="s">
        <v>1370</v>
      </c>
      <c r="C16" s="187"/>
      <c r="D16" s="191" t="s">
        <v>1371</v>
      </c>
      <c r="E16" s="188"/>
      <c r="F16" s="188"/>
    </row>
    <row r="17" spans="2:6" x14ac:dyDescent="0.3">
      <c r="B17" s="190" t="s">
        <v>1372</v>
      </c>
      <c r="C17" s="187"/>
      <c r="D17" s="191" t="s">
        <v>1373</v>
      </c>
      <c r="E17" s="188"/>
      <c r="F17" s="188"/>
    </row>
    <row r="18" spans="2:6" x14ac:dyDescent="0.3">
      <c r="B18" s="190" t="s">
        <v>1374</v>
      </c>
      <c r="C18" s="187"/>
      <c r="D18" s="191" t="s">
        <v>1375</v>
      </c>
      <c r="E18" s="188"/>
      <c r="F18" s="188"/>
    </row>
    <row r="19" spans="2:6" x14ac:dyDescent="0.3">
      <c r="B19" s="190" t="s">
        <v>1376</v>
      </c>
      <c r="C19" s="187"/>
      <c r="D19" s="191" t="s">
        <v>1377</v>
      </c>
      <c r="E19" s="188"/>
      <c r="F19" s="188"/>
    </row>
    <row r="20" spans="2:6" x14ac:dyDescent="0.3">
      <c r="B20" s="190" t="s">
        <v>1378</v>
      </c>
      <c r="C20" s="187"/>
      <c r="D20" s="191" t="s">
        <v>1379</v>
      </c>
      <c r="E20" s="188"/>
      <c r="F20" s="188"/>
    </row>
    <row r="21" spans="2:6" x14ac:dyDescent="0.3">
      <c r="B21" s="190"/>
      <c r="C21" s="187"/>
      <c r="D21" s="188"/>
      <c r="E21" s="188"/>
      <c r="F21" s="188"/>
    </row>
    <row r="22" spans="2:6" x14ac:dyDescent="0.3">
      <c r="B22" s="190" t="s">
        <v>1380</v>
      </c>
      <c r="C22" s="187"/>
      <c r="D22" s="191" t="s">
        <v>1381</v>
      </c>
      <c r="E22" s="188"/>
      <c r="F22" s="188"/>
    </row>
    <row r="23" spans="2:6" x14ac:dyDescent="0.3">
      <c r="B23" s="190" t="s">
        <v>1382</v>
      </c>
      <c r="C23" s="187"/>
      <c r="D23" s="191" t="s">
        <v>1383</v>
      </c>
      <c r="E23" s="188"/>
      <c r="F23" s="188"/>
    </row>
    <row r="24" spans="2:6" x14ac:dyDescent="0.3">
      <c r="B24" s="190" t="s">
        <v>1384</v>
      </c>
      <c r="C24" s="187"/>
      <c r="D24" s="191" t="s">
        <v>1385</v>
      </c>
      <c r="E24" s="188"/>
      <c r="F24" s="188"/>
    </row>
    <row r="25" spans="2:6" x14ac:dyDescent="0.3">
      <c r="B25" s="190" t="s">
        <v>1386</v>
      </c>
      <c r="C25" s="187"/>
      <c r="D25" s="191" t="s">
        <v>1387</v>
      </c>
      <c r="E25" s="188"/>
      <c r="F25" s="188"/>
    </row>
    <row r="26" spans="2:6" x14ac:dyDescent="0.3">
      <c r="B26" s="190" t="s">
        <v>1388</v>
      </c>
      <c r="C26" s="187"/>
      <c r="D26" s="191" t="s">
        <v>1389</v>
      </c>
      <c r="E26" s="188"/>
      <c r="F26" s="188"/>
    </row>
    <row r="27" spans="2:6" x14ac:dyDescent="0.3">
      <c r="B27" s="190" t="s">
        <v>1390</v>
      </c>
      <c r="C27" s="187"/>
      <c r="D27" s="191" t="s">
        <v>1391</v>
      </c>
      <c r="E27" s="188"/>
      <c r="F27" s="188"/>
    </row>
    <row r="28" spans="2:6" x14ac:dyDescent="0.3">
      <c r="B28" s="190" t="s">
        <v>1392</v>
      </c>
      <c r="C28" s="187"/>
      <c r="D28" s="191" t="s">
        <v>1393</v>
      </c>
      <c r="E28" s="188"/>
      <c r="F28" s="188"/>
    </row>
    <row r="29" spans="2:6" x14ac:dyDescent="0.3">
      <c r="B29" s="190" t="s">
        <v>1394</v>
      </c>
      <c r="C29" s="187"/>
      <c r="D29" s="191" t="s">
        <v>1395</v>
      </c>
      <c r="E29" s="188"/>
      <c r="F29" s="188"/>
    </row>
    <row r="30" spans="2:6" x14ac:dyDescent="0.3">
      <c r="B30" s="190" t="s">
        <v>1396</v>
      </c>
      <c r="C30" s="187"/>
      <c r="D30" s="191" t="s">
        <v>1397</v>
      </c>
      <c r="E30" s="188"/>
      <c r="F30" s="188"/>
    </row>
    <row r="31" spans="2:6" x14ac:dyDescent="0.3">
      <c r="B31" s="190" t="s">
        <v>1398</v>
      </c>
      <c r="C31" s="187"/>
      <c r="D31" s="191" t="s">
        <v>1399</v>
      </c>
      <c r="E31" s="188"/>
      <c r="F31" s="188"/>
    </row>
    <row r="32" spans="2:6" x14ac:dyDescent="0.3">
      <c r="B32" s="190" t="s">
        <v>1400</v>
      </c>
      <c r="C32" s="187"/>
      <c r="D32" s="191" t="s">
        <v>1401</v>
      </c>
      <c r="E32" s="188"/>
      <c r="F32" s="188"/>
    </row>
    <row r="33" spans="2:6" x14ac:dyDescent="0.3">
      <c r="B33" s="190" t="s">
        <v>1402</v>
      </c>
      <c r="C33" s="187"/>
      <c r="D33" s="191" t="s">
        <v>1403</v>
      </c>
      <c r="E33" s="188"/>
      <c r="F33" s="188"/>
    </row>
    <row r="34" spans="2:6" x14ac:dyDescent="0.3">
      <c r="B34" s="190" t="s">
        <v>1404</v>
      </c>
      <c r="C34" s="187"/>
      <c r="D34" s="191" t="s">
        <v>1405</v>
      </c>
      <c r="E34" s="188"/>
      <c r="F34" s="188"/>
    </row>
    <row r="35" spans="2:6" x14ac:dyDescent="0.3">
      <c r="B35" s="190" t="s">
        <v>1406</v>
      </c>
      <c r="C35" s="187"/>
      <c r="D35" s="191" t="s">
        <v>1407</v>
      </c>
      <c r="E35" s="188"/>
      <c r="F35" s="188"/>
    </row>
    <row r="36" spans="2:6" x14ac:dyDescent="0.3">
      <c r="B36" s="190" t="s">
        <v>1408</v>
      </c>
      <c r="C36" s="187"/>
      <c r="D36" s="191" t="s">
        <v>1409</v>
      </c>
      <c r="E36" s="188"/>
      <c r="F36" s="188"/>
    </row>
    <row r="37" spans="2:6" x14ac:dyDescent="0.3">
      <c r="B37" s="190" t="s">
        <v>1410</v>
      </c>
      <c r="C37" s="187"/>
      <c r="D37" s="191" t="s">
        <v>1411</v>
      </c>
      <c r="E37" s="188"/>
      <c r="F37" s="188"/>
    </row>
    <row r="38" spans="2:6" x14ac:dyDescent="0.3">
      <c r="B38" s="190" t="s">
        <v>1412</v>
      </c>
      <c r="C38" s="187"/>
      <c r="D38" s="191" t="s">
        <v>1413</v>
      </c>
      <c r="E38" s="188"/>
      <c r="F38" s="188"/>
    </row>
    <row r="39" spans="2:6" x14ac:dyDescent="0.3">
      <c r="B39" s="190" t="s">
        <v>1414</v>
      </c>
      <c r="C39" s="187"/>
      <c r="D39" s="191" t="s">
        <v>1415</v>
      </c>
      <c r="E39" s="188"/>
      <c r="F39" s="188"/>
    </row>
    <row r="40" spans="2:6" x14ac:dyDescent="0.3">
      <c r="B40" s="190"/>
      <c r="C40" s="187"/>
      <c r="D40" s="191"/>
      <c r="E40" s="188"/>
      <c r="F40" s="188"/>
    </row>
    <row r="41" spans="2:6" x14ac:dyDescent="0.3">
      <c r="B41" s="190"/>
      <c r="C41" s="187"/>
      <c r="D41" s="192"/>
      <c r="E41" s="188"/>
      <c r="F41" s="188"/>
    </row>
    <row r="42" spans="2:6" x14ac:dyDescent="0.3">
      <c r="E42" s="185"/>
    </row>
    <row r="43" spans="2:6" x14ac:dyDescent="0.3">
      <c r="B43" s="186" t="s">
        <v>1416</v>
      </c>
      <c r="C43" s="187"/>
      <c r="D43" s="188"/>
      <c r="E43" s="185"/>
    </row>
    <row r="44" spans="2:6" x14ac:dyDescent="0.3">
      <c r="B44" s="190" t="s">
        <v>1417</v>
      </c>
      <c r="C44" s="187"/>
      <c r="D44" s="191" t="s">
        <v>1418</v>
      </c>
      <c r="E44" s="185"/>
    </row>
    <row r="45" spans="2:6" x14ac:dyDescent="0.3">
      <c r="B45" s="190" t="s">
        <v>1419</v>
      </c>
      <c r="C45" s="187"/>
      <c r="D45" s="191" t="s">
        <v>1418</v>
      </c>
      <c r="E45" s="185"/>
    </row>
    <row r="46" spans="2:6" x14ac:dyDescent="0.3">
      <c r="B46" s="190" t="s">
        <v>1420</v>
      </c>
      <c r="C46" s="187"/>
      <c r="D46" s="191" t="s">
        <v>1421</v>
      </c>
    </row>
    <row r="47" spans="2:6" x14ac:dyDescent="0.3">
      <c r="B47" s="188"/>
      <c r="C47" s="187"/>
      <c r="D47" s="188"/>
    </row>
  </sheetData>
  <mergeCells count="1">
    <mergeCell ref="B5:D5"/>
  </mergeCells>
  <hyperlinks>
    <hyperlink ref="D12" location="'Tabel A - General Issuer Detail'!A1" display="General Issuer Detail" xr:uid="{3BB6F32A-084D-4C5D-BE35-9129370FDC3C}"/>
    <hyperlink ref="D15" location="'G1-G4 - Cover pool inform.'!A1" display="General cover pool information " xr:uid="{C7F39910-82BC-4CB8-9310-049DB71A6417}"/>
    <hyperlink ref="D16" location="'G1-G4 - Cover pool inform.'!B25" display="Outstanding CBs" xr:uid="{604D7315-29A9-44D2-8D2E-DB45699CC16E}"/>
    <hyperlink ref="D19" location="'G1-G4 - Cover pool inform.'!B61" display="Legal ALM (balance principle) adherence" xr:uid="{18DC5004-0060-46DE-BDBE-BAEA9ADC061C}"/>
    <hyperlink ref="D20" location="'G1-G4 - Cover pool inform.'!B70" display="Additional characteristics of ALM business model for issued CBs" xr:uid="{8F7921DC-6E28-49E9-B251-3BE52E849CC0}"/>
    <hyperlink ref="D22" location="'Table 1-3 - Lending'!B7" display="Number of loans by property category" xr:uid="{D4B6C13F-2981-473F-949C-D79D68710941}"/>
    <hyperlink ref="D23" location="'Table 1-3 - Lending'!B16" display="Lending by property category, DKKbn" xr:uid="{6E8A5081-FC9A-45DA-9642-63071981E758}"/>
    <hyperlink ref="D24" location="'Table 1-3 - Lending'!B23" display="Lending, by loan size, DKKbn" xr:uid="{CDD60F14-7981-4AE7-ABF7-46144C6A11B3}"/>
    <hyperlink ref="D25" location="'Table 4 - LTV'!B7" display="Lending, by-loan to-value (LTV), current property value, DKKbn" xr:uid="{6FE14AD0-7970-4C0B-87A3-015F4B1CA3B1}"/>
    <hyperlink ref="D26" location="'Table 4 - LTV'!B29" display="Lending, by-loan to-value (LTV), current property value, Per cent" xr:uid="{BFFD30AD-36BB-4644-AFBC-2C63C76B17B8}"/>
    <hyperlink ref="D27" location="'Table 4 - LTV'!B51" display="Lending, by-loan to-value (LTV), current property value, DKKbn (&quot;Sidste krone&quot;)" xr:uid="{9B75B9E6-7689-4059-B61A-A474CAAE26CF}"/>
    <hyperlink ref="D28" location="'Table 4 - LTV'!B73" display="Lending, by-loan to-value (LTV), current property value, Per cent (&quot;Sidste krone&quot;)" xr:uid="{A0A29E11-7CA0-4AFA-84BC-320131334651}"/>
    <hyperlink ref="D29" location="'Table 5 - Lending by region'!B7" display="Lending by region, DKKbn" xr:uid="{F3769127-0703-41A1-9CF6-D19B1D8C306D}"/>
    <hyperlink ref="D30" location="'Table 6-8 - Lending by loantype'!B6" display="Lending by loan type - IO Loans, DKKbn" xr:uid="{8199B96F-E44D-48D9-AC8C-FFAA19FB5A31}"/>
    <hyperlink ref="D31" location="'Table 6-8 - Lending by loantype'!B23" display="Lending by loan type - Repayment Loans / Amortizing Loans, DKKbn" xr:uid="{BCFF4127-BC9B-45C8-9601-79EDE1D9912B}"/>
    <hyperlink ref="D32" location="'Table 6-8 - Lending by loantype'!B40" display="Lending by loan type - All loans, DKKbn" xr:uid="{348E52B9-AC61-4FBC-ADFA-4ECB99ADC9F5}"/>
    <hyperlink ref="D34" location="'Table 9-12 - Lending'!B20" display="Lending by remaining maturity, DKKbn" xr:uid="{6C7011BC-1332-4A1D-9788-0857774DD7FF}"/>
    <hyperlink ref="D35" location="'Table 9-12 - Lending'!B35" display="90 day Non-performing loans by property type, as percentage of instalments payments, %" xr:uid="{33DF1E20-EB5E-4EC5-AB0A-8440B52DF637}"/>
    <hyperlink ref="D36" location="'Table 9-12 - Lending'!B45" display="90 day Non-performing loans by property type, as percentage of lending, %" xr:uid="{FDF1D886-04B5-42AF-A0B0-76B78B028D80}"/>
    <hyperlink ref="D37" location="'Table 9-12 - Lending'!B55" display="90 day Non-performing loans by property type, as percentage of lending, by continous LTV bracket, %" xr:uid="{542AC0CA-038D-49ED-9B0B-AD28DA03765B}"/>
    <hyperlink ref="D38" location="'Table 9-12 - Lending'!B69" display="Realised losses (DKKm)" xr:uid="{DAD55475-92EC-407B-8694-4DE21F3C1A96}"/>
    <hyperlink ref="D39" location="'Table 9-12 - Lending'!B78" display="Realised losses (%)" xr:uid="{88DB6BD1-8003-49BA-9CAA-61C9C041E1F6}"/>
    <hyperlink ref="D44" location="'X1 Key Concepts'!B8" display="Key Concepts Explanation" xr:uid="{3503A7F2-1AF6-4A30-B06D-F4D7FDBA042D}"/>
    <hyperlink ref="D46" location="'X3 - General explanation'!B7" display="General explanation" xr:uid="{AE4300F7-7C55-40E4-9C8B-C01AFE0A7AB2}"/>
    <hyperlink ref="D17" location="'G1-G4 - Cover pool inform.'!A1" display="Cover assets and maturity structure" xr:uid="{071FE5CC-8E7F-4610-8436-46C4B7B4AA1E}"/>
    <hyperlink ref="D45" location="'X2 Key Concepts'!A1" display="Key Concepts Explanation" xr:uid="{8228DF4B-FEF6-4540-A50B-25EADDD97EE7}"/>
    <hyperlink ref="D18" location="'G1-G4 - Cover pool inform.'!A1" display="Interest and currency risk" xr:uid="{745F5582-4BA4-4DE9-8462-4A849BCF40E7}"/>
    <hyperlink ref="D33" location="'Table 9-12 - Lending'!B6" display="Lending by Seasoning, DKKbn (Seasoning defined by duration of customer relationship)" xr:uid="{5047AF4E-0C7B-4F1E-AA8F-75A9D8E50FCA}"/>
  </hyperlinks>
  <pageMargins left="0.78740157480314965" right="0.59055118110236227" top="0.78740157480314965" bottom="0.78740157480314965" header="0" footer="0"/>
  <pageSetup paperSize="9" scale="56" orientation="portrait" r:id="rId1"/>
  <headerFooter>
    <oddFooter>&amp;C&amp;1#&amp;"Calibri"&amp;10&amp;K000000Confidential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833D-B211-4EBB-985B-1B4411642F68}">
  <sheetPr codeName="Ark1">
    <pageSetUpPr fitToPage="1"/>
  </sheetPr>
  <dimension ref="B1:F46"/>
  <sheetViews>
    <sheetView zoomScale="85" zoomScaleNormal="85" workbookViewId="0"/>
  </sheetViews>
  <sheetFormatPr defaultColWidth="15.88671875" defaultRowHeight="14.4" x14ac:dyDescent="0.3"/>
  <cols>
    <col min="1" max="1" width="3.44140625" style="172" customWidth="1"/>
    <col min="2" max="2" width="68.44140625" style="172" bestFit="1" customWidth="1"/>
    <col min="3" max="6" width="15.6640625" style="172" bestFit="1" customWidth="1"/>
    <col min="7" max="7" width="5.109375" style="172" customWidth="1"/>
    <col min="8" max="16384" width="15.88671875" style="172"/>
  </cols>
  <sheetData>
    <row r="1" spans="2:6" ht="12" customHeight="1" x14ac:dyDescent="0.3"/>
    <row r="2" spans="2:6" ht="12" customHeight="1" x14ac:dyDescent="0.3"/>
    <row r="3" spans="2:6" ht="12" customHeight="1" x14ac:dyDescent="0.3"/>
    <row r="4" spans="2:6" ht="36" customHeight="1" x14ac:dyDescent="0.3">
      <c r="B4" s="193" t="s">
        <v>1422</v>
      </c>
      <c r="C4" s="465"/>
      <c r="D4" s="465"/>
    </row>
    <row r="5" spans="2:6" ht="15.6" x14ac:dyDescent="0.3">
      <c r="B5" s="194" t="s">
        <v>1423</v>
      </c>
      <c r="C5" s="195"/>
      <c r="D5" s="195"/>
      <c r="E5" s="195"/>
      <c r="F5" s="195"/>
    </row>
    <row r="6" spans="2:6" s="198" customFormat="1" ht="3.75" customHeight="1" x14ac:dyDescent="0.3">
      <c r="B6" s="196"/>
      <c r="C6" s="197"/>
      <c r="D6" s="197"/>
      <c r="E6" s="197"/>
      <c r="F6" s="197"/>
    </row>
    <row r="7" spans="2:6" s="198" customFormat="1" ht="3" customHeight="1" x14ac:dyDescent="0.3">
      <c r="B7" s="196"/>
    </row>
    <row r="8" spans="2:6" ht="3.75" customHeight="1" x14ac:dyDescent="0.3"/>
    <row r="9" spans="2:6" x14ac:dyDescent="0.3">
      <c r="B9" s="199" t="s">
        <v>1424</v>
      </c>
      <c r="C9" s="200" t="s">
        <v>1425</v>
      </c>
      <c r="D9" s="200" t="s">
        <v>1426</v>
      </c>
      <c r="E9" s="200" t="s">
        <v>1427</v>
      </c>
      <c r="F9" s="200" t="s">
        <v>1428</v>
      </c>
    </row>
    <row r="10" spans="2:6" x14ac:dyDescent="0.3">
      <c r="B10" s="201" t="s">
        <v>1429</v>
      </c>
      <c r="C10" s="202">
        <v>473.3</v>
      </c>
      <c r="D10" s="455">
        <v>479.7</v>
      </c>
      <c r="E10" s="455">
        <v>455.2</v>
      </c>
      <c r="F10" s="455">
        <v>447.4</v>
      </c>
    </row>
    <row r="11" spans="2:6" x14ac:dyDescent="0.3">
      <c r="B11" s="201" t="s">
        <v>1430</v>
      </c>
      <c r="C11" s="202">
        <v>405.13200000000001</v>
      </c>
      <c r="D11" s="202">
        <v>402.73099999999999</v>
      </c>
      <c r="E11" s="202">
        <v>401.78199999999998</v>
      </c>
      <c r="F11" s="202">
        <v>401.14800000000002</v>
      </c>
    </row>
    <row r="12" spans="2:6" x14ac:dyDescent="0.3">
      <c r="B12" s="203" t="s">
        <v>1431</v>
      </c>
      <c r="C12" s="204">
        <v>405.13200000000001</v>
      </c>
      <c r="D12" s="204">
        <v>402.73099999999999</v>
      </c>
      <c r="E12" s="204">
        <v>401.78199999999998</v>
      </c>
      <c r="F12" s="204">
        <v>401.14800000000002</v>
      </c>
    </row>
    <row r="13" spans="2:6" x14ac:dyDescent="0.3">
      <c r="B13" s="205" t="s">
        <v>1432</v>
      </c>
      <c r="C13" s="206">
        <v>0.24399999999999999</v>
      </c>
      <c r="D13" s="206">
        <v>0.22700000000000001</v>
      </c>
      <c r="E13" s="206">
        <v>0.23200000000000001</v>
      </c>
      <c r="F13" s="206">
        <v>0.23300000000000001</v>
      </c>
    </row>
    <row r="14" spans="2:6" x14ac:dyDescent="0.3">
      <c r="B14" s="201" t="s">
        <v>1433</v>
      </c>
      <c r="C14" s="207">
        <v>0.27</v>
      </c>
      <c r="D14" s="456">
        <v>0.252</v>
      </c>
      <c r="E14" s="456">
        <v>0.25700000000000001</v>
      </c>
      <c r="F14" s="456">
        <v>0.25700000000000001</v>
      </c>
    </row>
    <row r="15" spans="2:6" x14ac:dyDescent="0.3">
      <c r="B15" s="201" t="s">
        <v>1434</v>
      </c>
      <c r="C15" s="202">
        <v>448.55700000000002</v>
      </c>
      <c r="D15" s="202">
        <v>452.04899999999998</v>
      </c>
      <c r="E15" s="202">
        <v>442.42</v>
      </c>
      <c r="F15" s="202">
        <v>419.62700000000001</v>
      </c>
    </row>
    <row r="16" spans="2:6" x14ac:dyDescent="0.3">
      <c r="B16" s="201" t="s">
        <v>1435</v>
      </c>
      <c r="C16" s="202">
        <v>0</v>
      </c>
      <c r="D16" s="455">
        <v>0</v>
      </c>
      <c r="E16" s="455">
        <v>2.6</v>
      </c>
      <c r="F16" s="455">
        <v>6.1</v>
      </c>
    </row>
    <row r="17" spans="2:6" x14ac:dyDescent="0.3">
      <c r="B17" s="208" t="s">
        <v>1436</v>
      </c>
      <c r="C17" s="202"/>
      <c r="D17" s="202"/>
      <c r="E17" s="202"/>
      <c r="F17" s="202"/>
    </row>
    <row r="18" spans="2:6" x14ac:dyDescent="0.3">
      <c r="B18" s="209" t="s">
        <v>1437</v>
      </c>
      <c r="C18" s="210">
        <v>123.738</v>
      </c>
      <c r="D18" s="210">
        <v>119.08199999999999</v>
      </c>
      <c r="E18" s="210">
        <v>116.654</v>
      </c>
      <c r="F18" s="210">
        <v>114.66500000000001</v>
      </c>
    </row>
    <row r="19" spans="2:6" x14ac:dyDescent="0.3">
      <c r="B19" s="211" t="s">
        <v>1438</v>
      </c>
      <c r="C19" s="210">
        <v>0</v>
      </c>
      <c r="D19" s="210">
        <v>0</v>
      </c>
      <c r="E19" s="210">
        <v>0</v>
      </c>
      <c r="F19" s="210">
        <v>0</v>
      </c>
    </row>
    <row r="20" spans="2:6" x14ac:dyDescent="0.3">
      <c r="B20" s="201" t="s">
        <v>1439</v>
      </c>
      <c r="C20" s="455">
        <v>0</v>
      </c>
      <c r="D20" s="455">
        <v>0</v>
      </c>
      <c r="E20" s="455">
        <v>0</v>
      </c>
      <c r="F20" s="455">
        <v>0.1</v>
      </c>
    </row>
    <row r="21" spans="2:6" s="198" customFormat="1" ht="9.75" customHeight="1" x14ac:dyDescent="0.3">
      <c r="B21" s="196"/>
      <c r="C21" s="197"/>
      <c r="D21" s="197"/>
      <c r="E21" s="197"/>
      <c r="F21" s="197"/>
    </row>
    <row r="22" spans="2:6" s="198" customFormat="1" ht="15.6" x14ac:dyDescent="0.3">
      <c r="B22" s="212"/>
      <c r="C22" s="197"/>
      <c r="D22" s="197"/>
      <c r="E22" s="197"/>
      <c r="F22" s="197"/>
    </row>
    <row r="23" spans="2:6" x14ac:dyDescent="0.3">
      <c r="B23" s="213" t="s">
        <v>1440</v>
      </c>
      <c r="C23" s="214"/>
      <c r="D23" s="214"/>
      <c r="E23" s="214"/>
      <c r="F23" s="214"/>
    </row>
    <row r="24" spans="2:6" x14ac:dyDescent="0.3">
      <c r="B24" s="215" t="s">
        <v>1441</v>
      </c>
      <c r="C24" s="216">
        <v>405.13200000000001</v>
      </c>
      <c r="D24" s="216">
        <v>402.73099999999999</v>
      </c>
      <c r="E24" s="216">
        <v>401.78199999999998</v>
      </c>
      <c r="F24" s="216">
        <v>401.14800000000002</v>
      </c>
    </row>
    <row r="25" spans="2:6" x14ac:dyDescent="0.3">
      <c r="B25" s="213" t="s">
        <v>1442</v>
      </c>
      <c r="C25" s="214"/>
      <c r="D25" s="214"/>
      <c r="E25" s="214"/>
      <c r="F25" s="214"/>
    </row>
    <row r="26" spans="2:6" ht="3" customHeight="1" x14ac:dyDescent="0.3">
      <c r="B26" s="217"/>
      <c r="C26" s="214"/>
      <c r="D26" s="214"/>
      <c r="E26" s="214"/>
      <c r="F26" s="214"/>
    </row>
    <row r="27" spans="2:6" x14ac:dyDescent="0.3">
      <c r="B27" s="203" t="s">
        <v>1443</v>
      </c>
      <c r="C27" s="208"/>
      <c r="D27" s="208"/>
      <c r="E27" s="208"/>
      <c r="F27" s="208"/>
    </row>
    <row r="28" spans="2:6" x14ac:dyDescent="0.3">
      <c r="B28" s="218" t="s">
        <v>1444</v>
      </c>
      <c r="C28" s="219">
        <v>0.55100000000000005</v>
      </c>
      <c r="D28" s="220">
        <v>1.1479999999999999</v>
      </c>
      <c r="E28" s="220">
        <v>1.254</v>
      </c>
      <c r="F28" s="219">
        <v>1.3360000000000001</v>
      </c>
    </row>
    <row r="29" spans="2:6" x14ac:dyDescent="0.3">
      <c r="B29" s="218" t="s">
        <v>1445</v>
      </c>
      <c r="C29" s="219">
        <v>2.1640000000000001</v>
      </c>
      <c r="D29" s="219">
        <v>2.0870000000000002</v>
      </c>
      <c r="E29" s="219">
        <v>2.1880000000000002</v>
      </c>
      <c r="F29" s="219">
        <v>2.294</v>
      </c>
    </row>
    <row r="30" spans="2:6" x14ac:dyDescent="0.3">
      <c r="B30" s="218" t="s">
        <v>1446</v>
      </c>
      <c r="C30" s="219">
        <v>402.41800000000001</v>
      </c>
      <c r="D30" s="219">
        <v>399.49700000000001</v>
      </c>
      <c r="E30" s="219">
        <v>398.34</v>
      </c>
      <c r="F30" s="219">
        <v>397.51799999999997</v>
      </c>
    </row>
    <row r="31" spans="2:6" x14ac:dyDescent="0.3">
      <c r="B31" s="203" t="s">
        <v>1447</v>
      </c>
      <c r="C31" s="221"/>
      <c r="D31" s="221"/>
      <c r="E31" s="221"/>
      <c r="F31" s="221"/>
    </row>
    <row r="32" spans="2:6" x14ac:dyDescent="0.3">
      <c r="B32" s="218" t="s">
        <v>1448</v>
      </c>
      <c r="C32" s="219">
        <v>398.83199999999999</v>
      </c>
      <c r="D32" s="219">
        <v>395.80900000000003</v>
      </c>
      <c r="E32" s="219">
        <v>394.49200000000002</v>
      </c>
      <c r="F32" s="219">
        <v>393.62</v>
      </c>
    </row>
    <row r="33" spans="2:6" x14ac:dyDescent="0.3">
      <c r="B33" s="218" t="s">
        <v>1449</v>
      </c>
      <c r="C33" s="219">
        <v>6.3010000000000002</v>
      </c>
      <c r="D33" s="219">
        <v>6.9219999999999997</v>
      </c>
      <c r="E33" s="219">
        <v>7.29</v>
      </c>
      <c r="F33" s="219">
        <v>7.5279999999999996</v>
      </c>
    </row>
    <row r="34" spans="2:6" x14ac:dyDescent="0.3">
      <c r="B34" s="218" t="s">
        <v>1450</v>
      </c>
      <c r="C34" s="222">
        <v>0</v>
      </c>
      <c r="D34" s="222">
        <v>0</v>
      </c>
      <c r="E34" s="222">
        <v>0</v>
      </c>
      <c r="F34" s="222">
        <v>0</v>
      </c>
    </row>
    <row r="35" spans="2:6" x14ac:dyDescent="0.3">
      <c r="B35" s="218" t="s">
        <v>1451</v>
      </c>
      <c r="C35" s="222">
        <v>0</v>
      </c>
      <c r="D35" s="222">
        <v>0</v>
      </c>
      <c r="E35" s="222">
        <v>0</v>
      </c>
      <c r="F35" s="222">
        <v>0</v>
      </c>
    </row>
    <row r="36" spans="2:6" x14ac:dyDescent="0.3">
      <c r="B36" s="203" t="s">
        <v>1452</v>
      </c>
      <c r="C36" s="221"/>
      <c r="D36" s="221"/>
      <c r="E36" s="221"/>
      <c r="F36" s="221"/>
    </row>
    <row r="37" spans="2:6" ht="28.8" x14ac:dyDescent="0.3">
      <c r="B37" s="218" t="s">
        <v>1453</v>
      </c>
      <c r="C37" s="219">
        <v>316.57100000000003</v>
      </c>
      <c r="D37" s="219">
        <v>313.77600000000001</v>
      </c>
      <c r="E37" s="219">
        <v>311.09899999999999</v>
      </c>
      <c r="F37" s="219">
        <v>310.31</v>
      </c>
    </row>
    <row r="38" spans="2:6" ht="28.8" x14ac:dyDescent="0.3">
      <c r="B38" s="218" t="s">
        <v>1454</v>
      </c>
      <c r="C38" s="219">
        <v>88.415000000000006</v>
      </c>
      <c r="D38" s="219">
        <v>88.808000000000007</v>
      </c>
      <c r="E38" s="219">
        <v>90.533000000000001</v>
      </c>
      <c r="F38" s="219">
        <v>90.682000000000002</v>
      </c>
    </row>
    <row r="39" spans="2:6" x14ac:dyDescent="0.3">
      <c r="B39" s="218" t="s">
        <v>1455</v>
      </c>
      <c r="C39" s="219">
        <v>0.14599999999999999</v>
      </c>
      <c r="D39" s="219">
        <v>0.14699999999999999</v>
      </c>
      <c r="E39" s="219">
        <v>0.15</v>
      </c>
      <c r="F39" s="219">
        <v>0.156</v>
      </c>
    </row>
    <row r="40" spans="2:6" x14ac:dyDescent="0.3">
      <c r="B40" s="203" t="s">
        <v>1456</v>
      </c>
      <c r="C40" s="223"/>
      <c r="D40" s="223"/>
      <c r="E40" s="223"/>
      <c r="F40" s="223"/>
    </row>
    <row r="41" spans="2:6" x14ac:dyDescent="0.3">
      <c r="B41" s="201" t="s">
        <v>1457</v>
      </c>
      <c r="C41" s="224">
        <v>0.21</v>
      </c>
      <c r="D41" s="224">
        <v>0.21</v>
      </c>
      <c r="E41" s="224">
        <v>0.22</v>
      </c>
      <c r="F41" s="225">
        <v>0.18</v>
      </c>
    </row>
    <row r="42" spans="2:6" ht="28.8" x14ac:dyDescent="0.3">
      <c r="B42" s="208" t="s">
        <v>1458</v>
      </c>
      <c r="C42" s="226">
        <v>0.25</v>
      </c>
      <c r="D42" s="226">
        <v>0.29899999999999999</v>
      </c>
      <c r="E42" s="226">
        <v>0.31</v>
      </c>
      <c r="F42" s="226">
        <v>0.32</v>
      </c>
    </row>
    <row r="46" spans="2:6" x14ac:dyDescent="0.3">
      <c r="F46" s="227" t="s">
        <v>1459</v>
      </c>
    </row>
  </sheetData>
  <mergeCells count="1">
    <mergeCell ref="C4:D4"/>
  </mergeCells>
  <hyperlinks>
    <hyperlink ref="F46" location="Contents!A1" display="To Contents" xr:uid="{DE025794-96C3-4D8E-8AC0-8C71C748AB70}"/>
  </hyperlinks>
  <pageMargins left="0.70866141732283472" right="0.70866141732283472" top="0.74803149606299213" bottom="0.74803149606299213" header="0.31496062992125984" footer="0.31496062992125984"/>
  <pageSetup paperSize="9" scale="62" orientation="portrait" r:id="rId1"/>
  <headerFooter>
    <oddFooter>&amp;C&amp;1#&amp;"Calibri"&amp;10&amp;K000000Confidential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8F21E-3DE0-46F0-9939-4C79F111295C}">
  <sheetPr codeName="Ark2">
    <pageSetUpPr fitToPage="1"/>
  </sheetPr>
  <dimension ref="A3:K132"/>
  <sheetViews>
    <sheetView zoomScale="85" zoomScaleNormal="85" workbookViewId="0"/>
  </sheetViews>
  <sheetFormatPr defaultColWidth="9.109375" defaultRowHeight="14.4" x14ac:dyDescent="0.3"/>
  <cols>
    <col min="1" max="1" width="3.33203125" style="172" customWidth="1"/>
    <col min="2" max="2" width="60.88671875" style="172" customWidth="1"/>
    <col min="3" max="3" width="21.5546875" style="172" customWidth="1"/>
    <col min="4" max="4" width="19.44140625" style="172" customWidth="1"/>
    <col min="5" max="5" width="17.6640625" style="172" customWidth="1"/>
    <col min="6" max="6" width="17.44140625" style="172" customWidth="1"/>
    <col min="7" max="8" width="10.6640625" style="172" customWidth="1"/>
    <col min="9" max="9" width="10.88671875" style="172" customWidth="1"/>
    <col min="10" max="10" width="5.77734375" style="172" customWidth="1"/>
    <col min="11" max="11" width="18" style="172" customWidth="1"/>
    <col min="12" max="12" width="8.88671875" style="172" customWidth="1"/>
    <col min="13" max="16384" width="9.109375" style="172"/>
  </cols>
  <sheetData>
    <row r="3" spans="2:9" ht="12" customHeight="1" x14ac:dyDescent="0.3"/>
    <row r="4" spans="2:9" ht="17.399999999999999" x14ac:dyDescent="0.3">
      <c r="B4" s="193" t="s">
        <v>1460</v>
      </c>
      <c r="C4" s="193"/>
      <c r="D4" s="193"/>
      <c r="E4" s="193"/>
      <c r="F4" s="193"/>
      <c r="G4" s="193"/>
      <c r="H4" s="193"/>
      <c r="I4" s="193"/>
    </row>
    <row r="5" spans="2:9" ht="4.5" customHeight="1" x14ac:dyDescent="0.3">
      <c r="B5" s="471"/>
      <c r="C5" s="471"/>
      <c r="D5" s="471"/>
      <c r="E5" s="471"/>
      <c r="F5" s="471"/>
      <c r="G5" s="471"/>
      <c r="H5" s="471"/>
      <c r="I5" s="471"/>
    </row>
    <row r="6" spans="2:9" ht="5.25" customHeight="1" x14ac:dyDescent="0.3">
      <c r="B6" s="228"/>
      <c r="C6" s="228"/>
      <c r="D6" s="228"/>
      <c r="E6" s="228"/>
      <c r="F6" s="228"/>
      <c r="G6" s="228"/>
      <c r="H6" s="228"/>
      <c r="I6" s="228"/>
    </row>
    <row r="7" spans="2:9" x14ac:dyDescent="0.3">
      <c r="B7" s="229" t="s">
        <v>1461</v>
      </c>
      <c r="C7" s="230"/>
      <c r="D7" s="230"/>
      <c r="E7" s="230"/>
      <c r="F7" s="230" t="s">
        <v>1425</v>
      </c>
      <c r="G7" s="230" t="s">
        <v>1426</v>
      </c>
      <c r="H7" s="230" t="s">
        <v>1427</v>
      </c>
      <c r="I7" s="230" t="s">
        <v>1428</v>
      </c>
    </row>
    <row r="8" spans="2:9" x14ac:dyDescent="0.3">
      <c r="B8" s="231" t="s">
        <v>1462</v>
      </c>
      <c r="C8" s="198"/>
      <c r="D8" s="198"/>
      <c r="E8" s="198"/>
      <c r="F8" s="232">
        <v>474.02462592114802</v>
      </c>
      <c r="G8" s="202">
        <v>480.217974842827</v>
      </c>
      <c r="H8" s="202">
        <v>467.5</v>
      </c>
      <c r="I8" s="232">
        <v>444.41063459457399</v>
      </c>
    </row>
    <row r="9" spans="2:9" x14ac:dyDescent="0.3">
      <c r="B9" s="231" t="s">
        <v>1463</v>
      </c>
      <c r="C9" s="198"/>
      <c r="D9" s="198"/>
      <c r="E9" s="198"/>
      <c r="F9" s="232">
        <v>41.968000000000004</v>
      </c>
      <c r="G9" s="457">
        <v>46.2</v>
      </c>
      <c r="H9" s="457">
        <v>46.7</v>
      </c>
      <c r="I9" s="455">
        <v>18.899999999999999</v>
      </c>
    </row>
    <row r="10" spans="2:9" x14ac:dyDescent="0.3">
      <c r="B10" s="231" t="s">
        <v>1464</v>
      </c>
      <c r="C10" s="198"/>
      <c r="D10" s="198"/>
      <c r="E10" s="198"/>
      <c r="F10" s="232">
        <v>36.12027742663782</v>
      </c>
      <c r="G10" s="233">
        <v>42.540574896396912</v>
      </c>
      <c r="H10" s="233">
        <v>40.4</v>
      </c>
      <c r="I10" s="234">
        <v>40.71757325088403</v>
      </c>
    </row>
    <row r="11" spans="2:9" x14ac:dyDescent="0.3">
      <c r="B11" s="231" t="s">
        <v>1465</v>
      </c>
      <c r="C11" s="231" t="s">
        <v>99</v>
      </c>
      <c r="D11" s="231"/>
      <c r="E11" s="231"/>
      <c r="F11" s="234">
        <v>8.2484399962725305</v>
      </c>
      <c r="G11" s="234">
        <v>9.7196188109332802</v>
      </c>
      <c r="H11" s="234">
        <v>9.5</v>
      </c>
      <c r="I11" s="234">
        <v>10.0862702755791</v>
      </c>
    </row>
    <row r="12" spans="2:9" x14ac:dyDescent="0.3">
      <c r="B12" s="235"/>
      <c r="C12" s="236" t="s">
        <v>1466</v>
      </c>
      <c r="D12" s="236"/>
      <c r="E12" s="236"/>
      <c r="F12" s="237">
        <v>0.08</v>
      </c>
      <c r="G12" s="237">
        <v>0.08</v>
      </c>
      <c r="H12" s="238">
        <v>0.08</v>
      </c>
      <c r="I12" s="238">
        <v>0.08</v>
      </c>
    </row>
    <row r="13" spans="2:9" x14ac:dyDescent="0.3">
      <c r="B13" s="231" t="s">
        <v>1467</v>
      </c>
      <c r="C13" s="198"/>
      <c r="D13" s="198"/>
      <c r="E13" s="198"/>
      <c r="F13" s="232">
        <v>437.904</v>
      </c>
      <c r="G13" s="232">
        <v>437.67700000000002</v>
      </c>
      <c r="H13" s="232">
        <v>427.12400000000002</v>
      </c>
      <c r="I13" s="232">
        <v>403.69299999999998</v>
      </c>
    </row>
    <row r="14" spans="2:9" x14ac:dyDescent="0.3">
      <c r="B14" s="198"/>
      <c r="C14" s="231" t="s">
        <v>1468</v>
      </c>
      <c r="D14" s="231"/>
      <c r="E14" s="231"/>
      <c r="F14" s="239">
        <v>11.051</v>
      </c>
      <c r="G14" s="232">
        <v>16.341999999999999</v>
      </c>
      <c r="H14" s="232">
        <v>30.39</v>
      </c>
      <c r="I14" s="232">
        <v>11.952999999999999</v>
      </c>
    </row>
    <row r="15" spans="2:9" x14ac:dyDescent="0.3">
      <c r="B15" s="231" t="s">
        <v>1469</v>
      </c>
      <c r="C15" s="198"/>
      <c r="D15" s="198"/>
      <c r="E15" s="198"/>
      <c r="F15" s="232"/>
      <c r="G15" s="232"/>
      <c r="H15" s="232"/>
      <c r="I15" s="232"/>
    </row>
    <row r="16" spans="2:9" x14ac:dyDescent="0.3">
      <c r="B16" s="231" t="s">
        <v>1470</v>
      </c>
      <c r="C16" s="198"/>
      <c r="D16" s="198"/>
      <c r="E16" s="198"/>
      <c r="F16" s="457">
        <v>0</v>
      </c>
      <c r="G16" s="457">
        <v>0</v>
      </c>
      <c r="H16" s="457">
        <v>2.6</v>
      </c>
      <c r="I16" s="457">
        <v>6.1</v>
      </c>
    </row>
    <row r="17" spans="1:9" x14ac:dyDescent="0.3">
      <c r="A17" s="240"/>
      <c r="B17" s="241" t="s">
        <v>1471</v>
      </c>
      <c r="C17" s="242"/>
      <c r="D17" s="198"/>
      <c r="E17" s="198"/>
      <c r="F17" s="457">
        <v>2.2000000000000002</v>
      </c>
      <c r="G17" s="457">
        <v>2.2000000000000002</v>
      </c>
      <c r="H17" s="457">
        <v>2.2000000000000002</v>
      </c>
      <c r="I17" s="457">
        <v>2.2000000000000002</v>
      </c>
    </row>
    <row r="18" spans="1:9" x14ac:dyDescent="0.3">
      <c r="A18" s="240"/>
      <c r="B18" s="241" t="s">
        <v>1472</v>
      </c>
      <c r="C18" s="242"/>
      <c r="D18" s="243"/>
      <c r="E18" s="243"/>
      <c r="F18" s="244"/>
      <c r="G18" s="244"/>
      <c r="H18" s="244"/>
      <c r="I18" s="244"/>
    </row>
    <row r="19" spans="1:9" x14ac:dyDescent="0.3">
      <c r="A19" s="240"/>
      <c r="B19" s="241" t="s">
        <v>1473</v>
      </c>
      <c r="C19" s="242"/>
      <c r="D19" s="243"/>
      <c r="E19" s="243"/>
      <c r="F19" s="457">
        <v>19.3</v>
      </c>
      <c r="G19" s="457">
        <v>18.8</v>
      </c>
      <c r="H19" s="457">
        <v>18.8</v>
      </c>
      <c r="I19" s="457">
        <v>18.8</v>
      </c>
    </row>
    <row r="20" spans="1:9" x14ac:dyDescent="0.3">
      <c r="A20" s="240"/>
      <c r="B20" s="241" t="s">
        <v>1474</v>
      </c>
      <c r="C20" s="242"/>
      <c r="D20" s="243"/>
      <c r="E20" s="243"/>
      <c r="F20" s="457">
        <v>21.48</v>
      </c>
      <c r="G20" s="457">
        <v>21</v>
      </c>
      <c r="H20" s="457">
        <v>21</v>
      </c>
      <c r="I20" s="457">
        <v>21</v>
      </c>
    </row>
    <row r="21" spans="1:9" x14ac:dyDescent="0.3">
      <c r="A21" s="240"/>
      <c r="B21" s="245"/>
      <c r="C21" s="242"/>
      <c r="D21" s="243"/>
      <c r="E21" s="243"/>
      <c r="F21" s="244"/>
      <c r="G21" s="244"/>
      <c r="H21" s="244"/>
      <c r="I21" s="244"/>
    </row>
    <row r="22" spans="1:9" x14ac:dyDescent="0.3">
      <c r="A22" s="240"/>
      <c r="B22" s="246" t="s">
        <v>1475</v>
      </c>
      <c r="C22" s="247"/>
      <c r="D22" s="248"/>
      <c r="E22" s="248"/>
      <c r="F22" s="249"/>
      <c r="G22" s="249"/>
      <c r="H22" s="249"/>
      <c r="I22" s="249"/>
    </row>
    <row r="23" spans="1:9" ht="7.5" customHeight="1" x14ac:dyDescent="0.3"/>
    <row r="24" spans="1:9" ht="17.399999999999999" x14ac:dyDescent="0.3">
      <c r="B24" s="193" t="s">
        <v>1476</v>
      </c>
      <c r="C24" s="193"/>
      <c r="D24" s="193"/>
      <c r="E24" s="193"/>
      <c r="F24" s="193"/>
      <c r="G24" s="193"/>
      <c r="H24" s="193"/>
      <c r="I24" s="193"/>
    </row>
    <row r="25" spans="1:9" ht="5.25" customHeight="1" x14ac:dyDescent="0.3">
      <c r="B25" s="228"/>
      <c r="C25" s="228"/>
      <c r="D25" s="228"/>
      <c r="E25" s="228"/>
      <c r="F25" s="228"/>
      <c r="G25" s="228"/>
      <c r="H25" s="228"/>
      <c r="I25" s="228"/>
    </row>
    <row r="26" spans="1:9" x14ac:dyDescent="0.3">
      <c r="B26" s="229" t="s">
        <v>1461</v>
      </c>
      <c r="C26" s="230"/>
      <c r="D26" s="230"/>
      <c r="E26" s="230"/>
      <c r="F26" s="230" t="str">
        <f>+F7</f>
        <v>Q4 2019</v>
      </c>
      <c r="G26" s="230" t="s">
        <v>1426</v>
      </c>
      <c r="H26" s="230" t="s">
        <v>1427</v>
      </c>
      <c r="I26" s="230" t="s">
        <v>1428</v>
      </c>
    </row>
    <row r="27" spans="1:9" x14ac:dyDescent="0.3">
      <c r="B27" s="231" t="s">
        <v>1467</v>
      </c>
      <c r="C27" s="198"/>
      <c r="D27" s="198"/>
      <c r="E27" s="198"/>
      <c r="F27" s="241">
        <v>437.904</v>
      </c>
      <c r="G27" s="250">
        <v>437.67700000000002</v>
      </c>
      <c r="H27" s="250">
        <v>427.12400000000002</v>
      </c>
      <c r="I27" s="241">
        <v>403.69299999999998</v>
      </c>
    </row>
    <row r="28" spans="1:9" x14ac:dyDescent="0.3">
      <c r="B28" s="231" t="s">
        <v>1477</v>
      </c>
      <c r="C28" s="198"/>
      <c r="D28" s="198"/>
      <c r="E28" s="198"/>
      <c r="F28" s="241">
        <v>445.363</v>
      </c>
      <c r="G28" s="250">
        <v>448.55500000000001</v>
      </c>
      <c r="H28" s="250">
        <v>438.67099999999999</v>
      </c>
      <c r="I28" s="241">
        <v>415.64100000000002</v>
      </c>
    </row>
    <row r="29" spans="1:9" x14ac:dyDescent="0.3">
      <c r="B29" s="241" t="s">
        <v>1478</v>
      </c>
      <c r="C29" s="241" t="s">
        <v>1479</v>
      </c>
      <c r="D29" s="241"/>
      <c r="E29" s="241"/>
      <c r="F29" s="251">
        <v>11.051</v>
      </c>
      <c r="G29" s="251">
        <v>16.341999999999999</v>
      </c>
      <c r="H29" s="251">
        <v>30.39</v>
      </c>
      <c r="I29" s="252">
        <v>11.952999999999999</v>
      </c>
    </row>
    <row r="30" spans="1:9" x14ac:dyDescent="0.3">
      <c r="B30" s="242"/>
      <c r="C30" s="241" t="s">
        <v>1480</v>
      </c>
      <c r="D30" s="241"/>
      <c r="E30" s="241"/>
      <c r="F30" s="253">
        <v>30.713000000000001</v>
      </c>
      <c r="G30" s="253">
        <v>24.151</v>
      </c>
      <c r="H30" s="253">
        <v>40.804000000000002</v>
      </c>
      <c r="I30" s="253">
        <v>58.671999999999997</v>
      </c>
    </row>
    <row r="31" spans="1:9" x14ac:dyDescent="0.3">
      <c r="B31" s="242"/>
      <c r="C31" s="241" t="s">
        <v>1481</v>
      </c>
      <c r="D31" s="241"/>
      <c r="E31" s="241"/>
      <c r="F31" s="254">
        <v>7.9530000000000003</v>
      </c>
      <c r="G31" s="254">
        <v>17.523</v>
      </c>
      <c r="H31" s="254">
        <v>0</v>
      </c>
      <c r="I31" s="254">
        <v>11.247</v>
      </c>
    </row>
    <row r="32" spans="1:9" x14ac:dyDescent="0.3">
      <c r="B32" s="242"/>
      <c r="C32" s="241" t="s">
        <v>1482</v>
      </c>
      <c r="D32" s="241"/>
      <c r="E32" s="241"/>
      <c r="F32" s="254">
        <v>48.174999999999997</v>
      </c>
      <c r="G32" s="254">
        <v>48.862000000000002</v>
      </c>
      <c r="H32" s="254">
        <v>49.841000000000001</v>
      </c>
      <c r="I32" s="254">
        <v>27.672000000000001</v>
      </c>
    </row>
    <row r="33" spans="2:9" x14ac:dyDescent="0.3">
      <c r="B33" s="242"/>
      <c r="C33" s="241" t="s">
        <v>1483</v>
      </c>
      <c r="D33" s="241"/>
      <c r="E33" s="241"/>
      <c r="F33" s="254">
        <v>66.466999999999999</v>
      </c>
      <c r="G33" s="254">
        <v>68.304000000000002</v>
      </c>
      <c r="H33" s="254">
        <v>61.131</v>
      </c>
      <c r="I33" s="254">
        <v>53.878999999999998</v>
      </c>
    </row>
    <row r="34" spans="2:9" x14ac:dyDescent="0.3">
      <c r="B34" s="242"/>
      <c r="C34" s="241" t="s">
        <v>1484</v>
      </c>
      <c r="D34" s="241"/>
      <c r="E34" s="241"/>
      <c r="F34" s="254">
        <v>53.655999999999999</v>
      </c>
      <c r="G34" s="254">
        <v>56.231000000000002</v>
      </c>
      <c r="H34" s="254">
        <v>53.46</v>
      </c>
      <c r="I34" s="254">
        <v>38.756</v>
      </c>
    </row>
    <row r="35" spans="2:9" x14ac:dyDescent="0.3">
      <c r="B35" s="242"/>
      <c r="C35" s="241" t="s">
        <v>1485</v>
      </c>
      <c r="D35" s="241"/>
      <c r="E35" s="241"/>
      <c r="F35" s="254">
        <v>19.364999999999998</v>
      </c>
      <c r="G35" s="254">
        <v>12.951000000000001</v>
      </c>
      <c r="H35" s="254">
        <v>15.625999999999999</v>
      </c>
      <c r="I35" s="254">
        <v>35.954999999999998</v>
      </c>
    </row>
    <row r="36" spans="2:9" x14ac:dyDescent="0.3">
      <c r="B36" s="242"/>
      <c r="C36" s="241" t="s">
        <v>1486</v>
      </c>
      <c r="D36" s="241"/>
      <c r="E36" s="241"/>
      <c r="F36" s="253">
        <v>2.6480000000000001</v>
      </c>
      <c r="G36" s="253">
        <v>3.1110000000000002</v>
      </c>
      <c r="H36" s="253">
        <v>2.2370000000000001</v>
      </c>
      <c r="I36" s="253">
        <v>2.2589999999999999</v>
      </c>
    </row>
    <row r="37" spans="2:9" x14ac:dyDescent="0.3">
      <c r="B37" s="242"/>
      <c r="C37" s="241" t="s">
        <v>1487</v>
      </c>
      <c r="D37" s="241"/>
      <c r="E37" s="241"/>
      <c r="F37" s="253">
        <v>19.193999999999999</v>
      </c>
      <c r="G37" s="253">
        <v>22.678999999999998</v>
      </c>
      <c r="H37" s="253">
        <v>25.297999999999998</v>
      </c>
      <c r="I37" s="253">
        <v>25.885999999999999</v>
      </c>
    </row>
    <row r="38" spans="2:9" x14ac:dyDescent="0.3">
      <c r="B38" s="242"/>
      <c r="C38" s="241" t="s">
        <v>1488</v>
      </c>
      <c r="D38" s="241"/>
      <c r="E38" s="241"/>
      <c r="F38" s="253">
        <v>178.68199999999999</v>
      </c>
      <c r="G38" s="253">
        <v>167.52500000000001</v>
      </c>
      <c r="H38" s="253">
        <v>148.33699999999999</v>
      </c>
      <c r="I38" s="253">
        <v>137.41399999999999</v>
      </c>
    </row>
    <row r="39" spans="2:9" x14ac:dyDescent="0.3">
      <c r="B39" s="241" t="s">
        <v>1489</v>
      </c>
      <c r="C39" s="241" t="s">
        <v>1490</v>
      </c>
      <c r="D39" s="241"/>
      <c r="E39" s="241"/>
      <c r="F39" s="255">
        <v>0.31431999999999999</v>
      </c>
      <c r="G39" s="255">
        <v>0.32828000000000002</v>
      </c>
      <c r="H39" s="255">
        <v>0.30270999999999998</v>
      </c>
      <c r="I39" s="255">
        <v>0.33484000000000003</v>
      </c>
    </row>
    <row r="40" spans="2:9" x14ac:dyDescent="0.3">
      <c r="B40" s="242"/>
      <c r="C40" s="241" t="s">
        <v>1491</v>
      </c>
      <c r="D40" s="241"/>
      <c r="E40" s="241"/>
      <c r="F40" s="255">
        <v>0.68567999999999996</v>
      </c>
      <c r="G40" s="255">
        <v>0.67171999999999998</v>
      </c>
      <c r="H40" s="255">
        <v>0.69728999999999997</v>
      </c>
      <c r="I40" s="255">
        <v>0.66515999999999997</v>
      </c>
    </row>
    <row r="41" spans="2:9" x14ac:dyDescent="0.3">
      <c r="B41" s="242"/>
      <c r="C41" s="241" t="s">
        <v>1492</v>
      </c>
      <c r="D41" s="241"/>
      <c r="E41" s="241"/>
      <c r="F41" s="256">
        <v>0</v>
      </c>
      <c r="G41" s="256">
        <v>0</v>
      </c>
      <c r="H41" s="256">
        <v>0</v>
      </c>
      <c r="I41" s="256">
        <v>0</v>
      </c>
    </row>
    <row r="42" spans="2:9" x14ac:dyDescent="0.3">
      <c r="B42" s="241" t="s">
        <v>1493</v>
      </c>
      <c r="C42" s="241" t="s">
        <v>1494</v>
      </c>
      <c r="D42" s="241"/>
      <c r="E42" s="241"/>
      <c r="F42" s="255">
        <v>0.76993</v>
      </c>
      <c r="G42" s="255">
        <v>0.76705000000000001</v>
      </c>
      <c r="H42" s="255">
        <v>0.71140999999999999</v>
      </c>
      <c r="I42" s="255">
        <v>0.74180999999999997</v>
      </c>
    </row>
    <row r="43" spans="2:9" x14ac:dyDescent="0.3">
      <c r="B43" s="242"/>
      <c r="C43" s="241" t="s">
        <v>1495</v>
      </c>
      <c r="D43" s="241"/>
      <c r="E43" s="241"/>
      <c r="F43" s="255">
        <v>0.22549</v>
      </c>
      <c r="G43" s="255">
        <v>0.22806000000000001</v>
      </c>
      <c r="H43" s="255">
        <v>0.28334999999999999</v>
      </c>
      <c r="I43" s="255">
        <v>0.25247000000000003</v>
      </c>
    </row>
    <row r="44" spans="2:9" x14ac:dyDescent="0.3">
      <c r="B44" s="242"/>
      <c r="C44" s="241" t="s">
        <v>1496</v>
      </c>
      <c r="D44" s="241"/>
      <c r="E44" s="241"/>
      <c r="F44" s="257">
        <v>4.5900000000000003E-3</v>
      </c>
      <c r="G44" s="257">
        <v>4.8900000000000002E-3</v>
      </c>
      <c r="H44" s="257">
        <v>5.2399999999999999E-3</v>
      </c>
      <c r="I44" s="257">
        <v>5.7299999999999999E-3</v>
      </c>
    </row>
    <row r="45" spans="2:9" x14ac:dyDescent="0.3">
      <c r="B45" s="241" t="s">
        <v>1497</v>
      </c>
      <c r="C45" s="241" t="s">
        <v>176</v>
      </c>
      <c r="D45" s="241"/>
      <c r="E45" s="241"/>
      <c r="F45" s="258">
        <v>430.21199999999999</v>
      </c>
      <c r="G45" s="258">
        <v>430.03</v>
      </c>
      <c r="H45" s="258">
        <v>419.75200000000001</v>
      </c>
      <c r="I45" s="258">
        <v>395.80399999999997</v>
      </c>
    </row>
    <row r="46" spans="2:9" x14ac:dyDescent="0.3">
      <c r="B46" s="242"/>
      <c r="C46" s="241" t="s">
        <v>163</v>
      </c>
      <c r="D46" s="241"/>
      <c r="E46" s="241"/>
      <c r="F46" s="258">
        <v>7.6920000000000002</v>
      </c>
      <c r="G46" s="258">
        <v>7.6470000000000002</v>
      </c>
      <c r="H46" s="258">
        <v>7.3719999999999999</v>
      </c>
      <c r="I46" s="258">
        <v>7.8890000000000002</v>
      </c>
    </row>
    <row r="47" spans="2:9" x14ac:dyDescent="0.3">
      <c r="B47" s="242"/>
      <c r="C47" s="241" t="s">
        <v>182</v>
      </c>
      <c r="D47" s="241"/>
      <c r="E47" s="241"/>
      <c r="F47" s="259">
        <v>0</v>
      </c>
      <c r="G47" s="259">
        <v>0</v>
      </c>
      <c r="H47" s="259">
        <v>0</v>
      </c>
      <c r="I47" s="259">
        <v>0</v>
      </c>
    </row>
    <row r="48" spans="2:9" x14ac:dyDescent="0.3">
      <c r="B48" s="242"/>
      <c r="C48" s="241" t="s">
        <v>1314</v>
      </c>
      <c r="D48" s="241"/>
      <c r="E48" s="241"/>
      <c r="F48" s="259">
        <v>0</v>
      </c>
      <c r="G48" s="259">
        <v>0</v>
      </c>
      <c r="H48" s="259">
        <v>0</v>
      </c>
      <c r="I48" s="259">
        <v>0</v>
      </c>
    </row>
    <row r="49" spans="2:11" x14ac:dyDescent="0.3">
      <c r="B49" s="242"/>
      <c r="C49" s="241" t="s">
        <v>167</v>
      </c>
      <c r="D49" s="241"/>
      <c r="E49" s="241"/>
      <c r="F49" s="259">
        <v>0</v>
      </c>
      <c r="G49" s="259">
        <v>0</v>
      </c>
      <c r="H49" s="259">
        <v>0</v>
      </c>
      <c r="I49" s="259">
        <v>0</v>
      </c>
    </row>
    <row r="50" spans="2:11" x14ac:dyDescent="0.3">
      <c r="B50" s="242"/>
      <c r="C50" s="241" t="s">
        <v>1316</v>
      </c>
      <c r="D50" s="241"/>
      <c r="E50" s="241"/>
      <c r="F50" s="259">
        <v>0</v>
      </c>
      <c r="G50" s="259">
        <v>0</v>
      </c>
      <c r="H50" s="259">
        <v>0</v>
      </c>
      <c r="I50" s="259">
        <v>0</v>
      </c>
    </row>
    <row r="51" spans="2:11" x14ac:dyDescent="0.3">
      <c r="B51" s="242"/>
      <c r="C51" s="241" t="s">
        <v>97</v>
      </c>
      <c r="D51" s="241"/>
      <c r="E51" s="241"/>
      <c r="F51" s="259">
        <v>0</v>
      </c>
      <c r="G51" s="259">
        <v>0</v>
      </c>
      <c r="H51" s="259">
        <v>0</v>
      </c>
      <c r="I51" s="259">
        <v>0</v>
      </c>
    </row>
    <row r="52" spans="2:11" x14ac:dyDescent="0.3">
      <c r="B52" s="241" t="s">
        <v>1498</v>
      </c>
      <c r="C52" s="242"/>
      <c r="D52" s="242"/>
      <c r="E52" s="242"/>
      <c r="F52" s="260" t="s">
        <v>1499</v>
      </c>
      <c r="G52" s="260" t="s">
        <v>1499</v>
      </c>
      <c r="H52" s="260" t="s">
        <v>1499</v>
      </c>
      <c r="I52" s="260" t="s">
        <v>1499</v>
      </c>
    </row>
    <row r="53" spans="2:11" x14ac:dyDescent="0.3">
      <c r="B53" s="241" t="s">
        <v>1500</v>
      </c>
      <c r="C53" s="242"/>
      <c r="D53" s="242"/>
      <c r="E53" s="242"/>
      <c r="F53" s="260" t="s">
        <v>1499</v>
      </c>
      <c r="G53" s="260" t="s">
        <v>1499</v>
      </c>
      <c r="H53" s="260" t="s">
        <v>1499</v>
      </c>
      <c r="I53" s="260" t="s">
        <v>1499</v>
      </c>
    </row>
    <row r="54" spans="2:11" x14ac:dyDescent="0.3">
      <c r="B54" s="241" t="s">
        <v>1501</v>
      </c>
      <c r="C54" s="242"/>
      <c r="D54" s="242"/>
      <c r="E54" s="242"/>
      <c r="F54" s="260" t="s">
        <v>1499</v>
      </c>
      <c r="G54" s="260" t="s">
        <v>1499</v>
      </c>
      <c r="H54" s="260" t="s">
        <v>1499</v>
      </c>
      <c r="I54" s="260" t="s">
        <v>1499</v>
      </c>
    </row>
    <row r="55" spans="2:11" x14ac:dyDescent="0.3">
      <c r="B55" s="241" t="s">
        <v>1502</v>
      </c>
      <c r="C55" s="241" t="s">
        <v>1503</v>
      </c>
      <c r="D55" s="241"/>
      <c r="E55" s="241"/>
      <c r="F55" s="261" t="s">
        <v>1504</v>
      </c>
      <c r="G55" s="261" t="s">
        <v>1504</v>
      </c>
      <c r="H55" s="261" t="s">
        <v>1504</v>
      </c>
      <c r="I55" s="261" t="s">
        <v>1504</v>
      </c>
    </row>
    <row r="56" spans="2:11" x14ac:dyDescent="0.3">
      <c r="B56" s="242"/>
      <c r="C56" s="241" t="s">
        <v>1505</v>
      </c>
      <c r="D56" s="241"/>
      <c r="E56" s="241"/>
      <c r="F56" s="261" t="s">
        <v>1506</v>
      </c>
      <c r="G56" s="261" t="s">
        <v>1506</v>
      </c>
      <c r="H56" s="261" t="s">
        <v>1506</v>
      </c>
      <c r="I56" s="261" t="s">
        <v>1506</v>
      </c>
    </row>
    <row r="57" spans="2:11" x14ac:dyDescent="0.3">
      <c r="B57" s="198"/>
      <c r="C57" s="231" t="s">
        <v>1507</v>
      </c>
      <c r="D57" s="231"/>
      <c r="E57" s="231"/>
      <c r="F57" s="261"/>
      <c r="G57" s="262"/>
      <c r="H57" s="262"/>
      <c r="I57" s="261"/>
    </row>
    <row r="58" spans="2:11" x14ac:dyDescent="0.3">
      <c r="B58" s="198"/>
      <c r="C58" s="231"/>
      <c r="D58" s="231"/>
      <c r="E58" s="231"/>
      <c r="F58" s="261"/>
      <c r="G58" s="262"/>
      <c r="H58" s="262"/>
      <c r="I58" s="261"/>
    </row>
    <row r="59" spans="2:11" ht="27" customHeight="1" x14ac:dyDescent="0.3">
      <c r="B59" s="472" t="s">
        <v>1508</v>
      </c>
      <c r="C59" s="472"/>
      <c r="D59" s="472"/>
      <c r="E59" s="231"/>
      <c r="F59" s="261"/>
      <c r="G59" s="262"/>
      <c r="H59" s="262"/>
      <c r="I59" s="261"/>
      <c r="J59" s="263"/>
    </row>
    <row r="60" spans="2:11" ht="17.25" customHeight="1" x14ac:dyDescent="0.3">
      <c r="B60" s="264"/>
      <c r="C60" s="264"/>
      <c r="D60" s="264"/>
      <c r="E60" s="264"/>
      <c r="F60" s="264"/>
      <c r="G60" s="264"/>
      <c r="H60" s="264"/>
      <c r="I60" s="264"/>
      <c r="J60" s="264"/>
      <c r="K60" s="264"/>
    </row>
    <row r="61" spans="2:11" x14ac:dyDescent="0.3">
      <c r="B61" s="180" t="s">
        <v>1509</v>
      </c>
      <c r="C61" s="265"/>
      <c r="D61" s="265"/>
      <c r="E61" s="265"/>
      <c r="F61" s="265"/>
      <c r="G61" s="265"/>
      <c r="H61" s="265"/>
      <c r="I61" s="265"/>
      <c r="J61" s="265"/>
      <c r="K61"/>
    </row>
    <row r="62" spans="2:11" x14ac:dyDescent="0.3">
      <c r="B62" s="266" t="s">
        <v>1510</v>
      </c>
      <c r="C62" s="267" t="s">
        <v>1506</v>
      </c>
      <c r="D62" s="267" t="s">
        <v>1511</v>
      </c>
      <c r="E62" s="267" t="s">
        <v>1512</v>
      </c>
      <c r="F62" s="267" t="s">
        <v>1513</v>
      </c>
      <c r="G62" s="267" t="s">
        <v>1514</v>
      </c>
      <c r="H62" s="267" t="s">
        <v>1515</v>
      </c>
      <c r="I62" s="267" t="s">
        <v>1516</v>
      </c>
      <c r="J62" s="267" t="s">
        <v>1517</v>
      </c>
      <c r="K62" s="267" t="s">
        <v>1518</v>
      </c>
    </row>
    <row r="63" spans="2:11" x14ac:dyDescent="0.3">
      <c r="B63" s="267" t="s">
        <v>1519</v>
      </c>
      <c r="C63" s="268">
        <v>0</v>
      </c>
      <c r="D63" s="268">
        <v>0</v>
      </c>
      <c r="E63" s="268">
        <v>0</v>
      </c>
      <c r="F63" s="268">
        <v>0</v>
      </c>
      <c r="G63" s="268">
        <v>0</v>
      </c>
      <c r="H63" s="268">
        <v>0</v>
      </c>
      <c r="I63" s="268">
        <v>0</v>
      </c>
      <c r="J63" s="268">
        <v>0</v>
      </c>
      <c r="K63" s="268">
        <v>0</v>
      </c>
    </row>
    <row r="64" spans="2:11" x14ac:dyDescent="0.3">
      <c r="B64" s="267" t="s">
        <v>1520</v>
      </c>
      <c r="C64" s="268">
        <v>3553210583.3000002</v>
      </c>
      <c r="D64" s="268">
        <v>0</v>
      </c>
      <c r="E64" s="268">
        <v>0</v>
      </c>
      <c r="F64" s="268">
        <v>0</v>
      </c>
      <c r="G64" s="268">
        <v>0</v>
      </c>
      <c r="H64" s="268">
        <v>0</v>
      </c>
      <c r="I64" s="268">
        <v>0</v>
      </c>
      <c r="J64" s="268">
        <v>0</v>
      </c>
      <c r="K64" s="268">
        <v>35856502063.059998</v>
      </c>
    </row>
    <row r="65" spans="2:11" x14ac:dyDescent="0.3">
      <c r="B65" s="267" t="s">
        <v>1521</v>
      </c>
      <c r="C65" s="268">
        <v>705970980.23000002</v>
      </c>
      <c r="D65" s="268">
        <v>0</v>
      </c>
      <c r="E65" s="268">
        <v>0</v>
      </c>
      <c r="F65" s="268">
        <v>0</v>
      </c>
      <c r="G65" s="268">
        <v>0</v>
      </c>
      <c r="H65" s="268">
        <v>0</v>
      </c>
      <c r="I65" s="268">
        <v>0</v>
      </c>
      <c r="J65" s="268">
        <v>0</v>
      </c>
      <c r="K65" s="268">
        <v>35185523612.947998</v>
      </c>
    </row>
    <row r="66" spans="2:11" x14ac:dyDescent="0.3">
      <c r="B66" s="267" t="s">
        <v>1522</v>
      </c>
      <c r="C66" s="268">
        <v>102200486.75</v>
      </c>
      <c r="D66" s="268">
        <v>0</v>
      </c>
      <c r="E66" s="268">
        <v>0</v>
      </c>
      <c r="F66" s="268">
        <v>0</v>
      </c>
      <c r="G66" s="268">
        <v>0</v>
      </c>
      <c r="H66" s="268">
        <v>0</v>
      </c>
      <c r="I66" s="268">
        <v>0</v>
      </c>
      <c r="J66" s="268">
        <v>0</v>
      </c>
      <c r="K66" s="268">
        <v>0</v>
      </c>
    </row>
    <row r="67" spans="2:11" x14ac:dyDescent="0.3">
      <c r="B67" s="267" t="s">
        <v>99</v>
      </c>
      <c r="C67" s="268">
        <f>SUM(C64:C66)</f>
        <v>4361382050.2800007</v>
      </c>
      <c r="D67" s="268">
        <f t="shared" ref="D67:K67" si="0">SUM(D64:D66)</f>
        <v>0</v>
      </c>
      <c r="E67" s="268">
        <f t="shared" si="0"/>
        <v>0</v>
      </c>
      <c r="F67" s="268">
        <f t="shared" si="0"/>
        <v>0</v>
      </c>
      <c r="G67" s="268">
        <f t="shared" si="0"/>
        <v>0</v>
      </c>
      <c r="H67" s="268">
        <f t="shared" si="0"/>
        <v>0</v>
      </c>
      <c r="I67" s="268">
        <f t="shared" si="0"/>
        <v>0</v>
      </c>
      <c r="J67" s="268"/>
      <c r="K67" s="268">
        <f t="shared" si="0"/>
        <v>71042025676.007996</v>
      </c>
    </row>
    <row r="68" spans="2:11" x14ac:dyDescent="0.3">
      <c r="B68" s="265"/>
      <c r="C68" s="269"/>
      <c r="D68" s="265"/>
      <c r="E68" s="265"/>
      <c r="F68" s="265"/>
      <c r="G68" s="265"/>
      <c r="H68" s="265"/>
      <c r="I68" s="265"/>
      <c r="J68" s="265"/>
      <c r="K68" s="265"/>
    </row>
    <row r="69" spans="2:11" x14ac:dyDescent="0.3">
      <c r="B69" s="180" t="s">
        <v>1523</v>
      </c>
      <c r="C69" s="265"/>
      <c r="D69" s="265"/>
      <c r="E69" s="265"/>
      <c r="F69" s="265"/>
      <c r="G69" s="265"/>
      <c r="H69" s="265"/>
      <c r="I69" s="265"/>
      <c r="J69" s="265"/>
      <c r="K69" s="265"/>
    </row>
    <row r="70" spans="2:11" x14ac:dyDescent="0.3">
      <c r="B70" s="266" t="s">
        <v>1524</v>
      </c>
      <c r="C70" s="267" t="s">
        <v>1506</v>
      </c>
      <c r="D70" s="267" t="s">
        <v>1511</v>
      </c>
      <c r="E70" s="267" t="s">
        <v>1512</v>
      </c>
      <c r="F70" s="267" t="s">
        <v>1513</v>
      </c>
      <c r="G70" s="267" t="s">
        <v>1514</v>
      </c>
      <c r="H70" s="267" t="s">
        <v>1515</v>
      </c>
      <c r="I70" s="267" t="s">
        <v>1516</v>
      </c>
      <c r="J70" s="267" t="s">
        <v>1517</v>
      </c>
      <c r="K70" s="267" t="s">
        <v>1518</v>
      </c>
    </row>
    <row r="71" spans="2:11" x14ac:dyDescent="0.3">
      <c r="B71" s="267" t="s">
        <v>1525</v>
      </c>
      <c r="C71" s="268">
        <v>0</v>
      </c>
      <c r="D71" s="268">
        <v>0</v>
      </c>
      <c r="E71" s="268">
        <v>0</v>
      </c>
      <c r="F71" s="268">
        <v>0</v>
      </c>
      <c r="G71" s="268">
        <v>0</v>
      </c>
      <c r="H71" s="268">
        <v>0</v>
      </c>
      <c r="I71" s="268">
        <v>0</v>
      </c>
      <c r="J71" s="268">
        <v>0</v>
      </c>
      <c r="K71" s="268">
        <v>21623473224.049999</v>
      </c>
    </row>
    <row r="72" spans="2:11" x14ac:dyDescent="0.3">
      <c r="B72" s="267" t="s">
        <v>1526</v>
      </c>
      <c r="C72" s="268">
        <v>0</v>
      </c>
      <c r="D72" s="268">
        <v>0</v>
      </c>
      <c r="E72" s="268">
        <v>0</v>
      </c>
      <c r="F72" s="268">
        <v>0</v>
      </c>
      <c r="G72" s="268">
        <v>0</v>
      </c>
      <c r="H72" s="268">
        <v>0</v>
      </c>
      <c r="I72" s="268">
        <v>0</v>
      </c>
      <c r="J72" s="268">
        <v>0</v>
      </c>
      <c r="K72" s="268">
        <v>0</v>
      </c>
    </row>
    <row r="73" spans="2:11" x14ac:dyDescent="0.3">
      <c r="B73" s="267" t="s">
        <v>1527</v>
      </c>
      <c r="C73" s="268">
        <v>4361382050.2799997</v>
      </c>
      <c r="D73" s="268">
        <v>0</v>
      </c>
      <c r="E73" s="268">
        <v>0</v>
      </c>
      <c r="F73" s="268">
        <v>0</v>
      </c>
      <c r="G73" s="268">
        <v>0</v>
      </c>
      <c r="H73" s="268">
        <v>0</v>
      </c>
      <c r="I73" s="268">
        <v>0</v>
      </c>
      <c r="J73" s="268">
        <v>0</v>
      </c>
      <c r="K73" s="268">
        <v>20782771925.84</v>
      </c>
    </row>
    <row r="74" spans="2:11" x14ac:dyDescent="0.3">
      <c r="B74" s="270" t="s">
        <v>1528</v>
      </c>
      <c r="C74" s="268">
        <v>0</v>
      </c>
      <c r="D74" s="268">
        <v>0</v>
      </c>
      <c r="E74" s="268">
        <v>0</v>
      </c>
      <c r="F74" s="268">
        <v>0</v>
      </c>
      <c r="G74" s="268">
        <v>0</v>
      </c>
      <c r="H74" s="268">
        <v>0</v>
      </c>
      <c r="I74" s="268">
        <v>0</v>
      </c>
      <c r="J74" s="268">
        <v>0</v>
      </c>
      <c r="K74" s="268">
        <v>28635780526.117996</v>
      </c>
    </row>
    <row r="75" spans="2:11" x14ac:dyDescent="0.3">
      <c r="B75" s="267" t="s">
        <v>99</v>
      </c>
      <c r="C75" s="268">
        <f>SUM(C71:C74)</f>
        <v>4361382050.2799997</v>
      </c>
      <c r="D75" s="268">
        <f t="shared" ref="D75:K75" si="1">SUM(D71:D74)</f>
        <v>0</v>
      </c>
      <c r="E75" s="268">
        <f t="shared" si="1"/>
        <v>0</v>
      </c>
      <c r="F75" s="268">
        <f t="shared" si="1"/>
        <v>0</v>
      </c>
      <c r="G75" s="268">
        <f t="shared" si="1"/>
        <v>0</v>
      </c>
      <c r="H75" s="268">
        <f t="shared" si="1"/>
        <v>0</v>
      </c>
      <c r="I75" s="268">
        <f t="shared" si="1"/>
        <v>0</v>
      </c>
      <c r="J75" s="268"/>
      <c r="K75" s="268">
        <f t="shared" si="1"/>
        <v>71042025676.007996</v>
      </c>
    </row>
    <row r="76" spans="2:11" x14ac:dyDescent="0.3">
      <c r="B76" s="271"/>
      <c r="C76" s="272"/>
      <c r="D76" s="271"/>
      <c r="E76" s="271"/>
      <c r="F76" s="271"/>
      <c r="G76" s="271"/>
      <c r="H76" s="271"/>
      <c r="I76" s="271"/>
      <c r="J76" s="271"/>
      <c r="K76" s="271"/>
    </row>
    <row r="77" spans="2:11" x14ac:dyDescent="0.3">
      <c r="B77" s="180" t="s">
        <v>1529</v>
      </c>
      <c r="C77" s="265"/>
      <c r="D77" s="265"/>
      <c r="E77" s="265"/>
      <c r="F77" s="265"/>
      <c r="G77" s="265"/>
      <c r="H77" s="265"/>
      <c r="I77" s="265"/>
      <c r="J77" s="265"/>
      <c r="K77" s="265"/>
    </row>
    <row r="78" spans="2:11" x14ac:dyDescent="0.3">
      <c r="B78" s="266" t="s">
        <v>1530</v>
      </c>
      <c r="C78" s="267" t="s">
        <v>1520</v>
      </c>
      <c r="D78" s="267" t="s">
        <v>1521</v>
      </c>
      <c r="E78" s="267" t="s">
        <v>1522</v>
      </c>
      <c r="F78" s="267" t="s">
        <v>99</v>
      </c>
      <c r="G78" s="265"/>
      <c r="H78" s="265"/>
      <c r="I78" s="265"/>
      <c r="J78" s="265"/>
      <c r="K78" s="265"/>
    </row>
    <row r="79" spans="2:11" x14ac:dyDescent="0.3">
      <c r="B79" s="267" t="s">
        <v>1525</v>
      </c>
      <c r="C79" s="268">
        <v>6560053961.75</v>
      </c>
      <c r="D79" s="268">
        <v>15063419262.299999</v>
      </c>
      <c r="E79" s="268">
        <v>0</v>
      </c>
      <c r="F79" s="268">
        <f>SUM(C79:E79)</f>
        <v>21623473224.049999</v>
      </c>
      <c r="G79" s="265"/>
      <c r="H79" s="265"/>
      <c r="I79" s="265"/>
      <c r="J79" s="265"/>
      <c r="K79" s="265"/>
    </row>
    <row r="80" spans="2:11" x14ac:dyDescent="0.3">
      <c r="B80" s="267" t="s">
        <v>1526</v>
      </c>
      <c r="C80" s="268">
        <v>0</v>
      </c>
      <c r="D80" s="268">
        <v>0</v>
      </c>
      <c r="E80" s="268">
        <v>0</v>
      </c>
      <c r="F80" s="268">
        <f t="shared" ref="F80:F82" si="2">SUM(C80:E80)</f>
        <v>0</v>
      </c>
      <c r="G80" s="265"/>
      <c r="H80" s="265"/>
      <c r="I80" s="265"/>
      <c r="J80" s="265"/>
      <c r="K80" s="265"/>
    </row>
    <row r="81" spans="2:11" x14ac:dyDescent="0.3">
      <c r="B81" s="267" t="s">
        <v>1527</v>
      </c>
      <c r="C81" s="268">
        <v>16375259628.710001</v>
      </c>
      <c r="D81" s="268">
        <v>8666693860.6599998</v>
      </c>
      <c r="E81" s="268">
        <v>102200486.75</v>
      </c>
      <c r="F81" s="268">
        <f t="shared" si="2"/>
        <v>25144153976.120003</v>
      </c>
      <c r="G81" s="265"/>
      <c r="H81" s="265"/>
      <c r="I81" s="265"/>
      <c r="J81" s="265"/>
      <c r="K81" s="265"/>
    </row>
    <row r="82" spans="2:11" ht="15" customHeight="1" x14ac:dyDescent="0.3">
      <c r="B82" s="270" t="s">
        <v>1528</v>
      </c>
      <c r="C82" s="268">
        <v>16474399055.900002</v>
      </c>
      <c r="D82" s="268">
        <v>12161381470.218</v>
      </c>
      <c r="E82" s="268">
        <v>0</v>
      </c>
      <c r="F82" s="268">
        <f t="shared" si="2"/>
        <v>28635780526.118004</v>
      </c>
      <c r="G82" s="265"/>
      <c r="H82" s="265"/>
      <c r="I82" s="265"/>
      <c r="J82" s="265"/>
      <c r="K82" s="265"/>
    </row>
    <row r="83" spans="2:11" x14ac:dyDescent="0.3">
      <c r="B83" s="267" t="s">
        <v>99</v>
      </c>
      <c r="C83" s="268">
        <f>SUM(C79:C82)</f>
        <v>39409712646.360001</v>
      </c>
      <c r="D83" s="268">
        <f t="shared" ref="D83:F83" si="3">SUM(D79:D82)</f>
        <v>35891494593.178001</v>
      </c>
      <c r="E83" s="268">
        <f t="shared" si="3"/>
        <v>102200486.75</v>
      </c>
      <c r="F83" s="268">
        <f t="shared" si="3"/>
        <v>75403407726.287994</v>
      </c>
      <c r="G83" s="265"/>
      <c r="H83" s="265"/>
      <c r="I83" s="265"/>
      <c r="J83" s="265"/>
      <c r="K83" s="265"/>
    </row>
    <row r="84" spans="2:11" x14ac:dyDescent="0.3">
      <c r="B84" s="271"/>
      <c r="C84" s="272"/>
      <c r="D84" s="271"/>
      <c r="E84" s="271"/>
      <c r="F84" s="271"/>
      <c r="G84" s="265"/>
      <c r="H84" s="265"/>
      <c r="I84" s="265"/>
      <c r="J84" s="265"/>
      <c r="K84" s="265"/>
    </row>
    <row r="85" spans="2:11" s="273" customFormat="1" x14ac:dyDescent="0.3">
      <c r="B85" s="180" t="s">
        <v>1531</v>
      </c>
      <c r="C85" s="265"/>
      <c r="D85" s="265"/>
      <c r="E85" s="265"/>
      <c r="F85" s="265"/>
      <c r="G85" s="265"/>
      <c r="H85" s="265"/>
      <c r="I85" s="265"/>
      <c r="J85" s="265"/>
      <c r="K85" s="265"/>
    </row>
    <row r="86" spans="2:11" x14ac:dyDescent="0.3">
      <c r="B86" s="473" t="s">
        <v>1532</v>
      </c>
      <c r="C86" s="474"/>
      <c r="D86" s="474"/>
      <c r="E86" s="475"/>
      <c r="F86" s="268"/>
      <c r="G86" s="265"/>
      <c r="H86" s="265"/>
      <c r="I86" s="265"/>
      <c r="J86" s="265"/>
      <c r="K86" s="265"/>
    </row>
    <row r="87" spans="2:11" x14ac:dyDescent="0.3">
      <c r="B87" s="274"/>
      <c r="C87" s="274"/>
      <c r="D87" s="274"/>
      <c r="E87" s="274"/>
      <c r="F87" s="272"/>
      <c r="G87" s="265"/>
      <c r="H87" s="265"/>
      <c r="I87" s="265"/>
      <c r="J87" s="265"/>
      <c r="K87" s="265"/>
    </row>
    <row r="88" spans="2:11" x14ac:dyDescent="0.3">
      <c r="B88" s="240"/>
      <c r="C88" s="240"/>
      <c r="D88" s="240"/>
      <c r="E88" s="265"/>
      <c r="F88" s="265"/>
      <c r="G88" s="265"/>
      <c r="H88" s="265"/>
      <c r="I88" s="265"/>
      <c r="J88" s="265"/>
      <c r="K88" s="265"/>
    </row>
    <row r="89" spans="2:11" x14ac:dyDescent="0.3">
      <c r="B89" s="275" t="s">
        <v>1533</v>
      </c>
      <c r="C89" s="276"/>
      <c r="D89" s="240"/>
      <c r="E89" s="265"/>
      <c r="F89" s="265"/>
      <c r="G89" s="265"/>
      <c r="H89" s="265"/>
      <c r="I89" s="265"/>
      <c r="J89" s="265"/>
      <c r="K89" s="265"/>
    </row>
    <row r="90" spans="2:11" x14ac:dyDescent="0.3">
      <c r="B90" s="270" t="s">
        <v>1534</v>
      </c>
      <c r="C90" s="277"/>
      <c r="D90" s="240"/>
      <c r="E90" s="265"/>
      <c r="F90" s="265"/>
      <c r="G90" s="265"/>
      <c r="H90" s="265"/>
      <c r="I90" s="265"/>
      <c r="J90" s="265"/>
      <c r="K90" s="265"/>
    </row>
    <row r="91" spans="2:11" x14ac:dyDescent="0.3">
      <c r="B91" s="270" t="s">
        <v>1535</v>
      </c>
      <c r="C91" s="277"/>
      <c r="D91" s="240"/>
      <c r="E91" s="265"/>
      <c r="F91" s="265"/>
      <c r="G91" s="265"/>
      <c r="H91" s="265"/>
      <c r="I91" s="265"/>
      <c r="J91" s="265"/>
      <c r="K91" s="265"/>
    </row>
    <row r="92" spans="2:11" x14ac:dyDescent="0.3">
      <c r="B92" s="270" t="s">
        <v>1522</v>
      </c>
      <c r="C92" s="277"/>
      <c r="D92" s="240"/>
      <c r="E92" s="265"/>
      <c r="F92" s="265"/>
      <c r="G92" s="265"/>
      <c r="H92" s="265"/>
      <c r="I92" s="265"/>
      <c r="J92" s="265"/>
      <c r="K92" s="265"/>
    </row>
    <row r="93" spans="2:11" x14ac:dyDescent="0.3">
      <c r="B93" s="270" t="s">
        <v>99</v>
      </c>
      <c r="C93" s="277"/>
      <c r="D93" s="240"/>
      <c r="E93" s="265"/>
      <c r="F93" s="265"/>
      <c r="G93" s="265"/>
      <c r="H93" s="265"/>
      <c r="I93" s="265"/>
      <c r="J93" s="265"/>
      <c r="K93" s="265"/>
    </row>
    <row r="94" spans="2:11" x14ac:dyDescent="0.3">
      <c r="B94" s="240"/>
      <c r="C94" s="240"/>
      <c r="D94" s="240"/>
      <c r="E94" s="265"/>
      <c r="F94" s="265"/>
      <c r="G94" s="265"/>
      <c r="H94" s="265"/>
      <c r="I94" s="265"/>
      <c r="J94" s="265"/>
      <c r="K94" s="265"/>
    </row>
    <row r="95" spans="2:11" x14ac:dyDescent="0.3">
      <c r="B95" s="275" t="s">
        <v>1536</v>
      </c>
      <c r="C95" s="276"/>
      <c r="D95" s="240"/>
      <c r="E95" s="265"/>
      <c r="F95" s="265"/>
      <c r="G95" s="265"/>
      <c r="H95" s="265"/>
      <c r="I95" s="265"/>
      <c r="J95" s="265"/>
      <c r="K95" s="265"/>
    </row>
    <row r="96" spans="2:11" x14ac:dyDescent="0.3">
      <c r="B96" s="270" t="s">
        <v>1534</v>
      </c>
      <c r="C96" s="277"/>
      <c r="D96" s="240"/>
      <c r="E96" s="265"/>
      <c r="F96" s="265"/>
      <c r="G96" s="265"/>
      <c r="H96" s="265"/>
      <c r="I96" s="265"/>
      <c r="J96" s="265"/>
      <c r="K96" s="265"/>
    </row>
    <row r="97" spans="2:11" x14ac:dyDescent="0.3">
      <c r="B97" s="270" t="s">
        <v>1535</v>
      </c>
      <c r="C97" s="277"/>
      <c r="D97" s="240"/>
      <c r="E97" s="265"/>
      <c r="F97" s="265"/>
      <c r="G97" s="265"/>
      <c r="H97" s="265"/>
      <c r="I97" s="265"/>
      <c r="J97" s="265"/>
      <c r="K97" s="265"/>
    </row>
    <row r="98" spans="2:11" x14ac:dyDescent="0.3">
      <c r="B98" s="270" t="s">
        <v>1522</v>
      </c>
      <c r="C98" s="277"/>
      <c r="D98" s="240"/>
      <c r="E98" s="265"/>
      <c r="F98" s="265"/>
      <c r="G98" s="265"/>
      <c r="H98" s="265"/>
      <c r="I98" s="265"/>
      <c r="J98" s="265"/>
      <c r="K98" s="265"/>
    </row>
    <row r="99" spans="2:11" x14ac:dyDescent="0.3">
      <c r="B99" s="270" t="s">
        <v>99</v>
      </c>
      <c r="C99" s="277"/>
      <c r="D99" s="240"/>
      <c r="E99" s="265"/>
      <c r="F99" s="265"/>
      <c r="G99" s="265"/>
      <c r="H99" s="265"/>
      <c r="I99" s="265"/>
      <c r="J99" s="265"/>
      <c r="K99" s="265"/>
    </row>
    <row r="100" spans="2:11" x14ac:dyDescent="0.3">
      <c r="B100" s="242"/>
      <c r="C100" s="278"/>
      <c r="D100" s="240"/>
      <c r="E100" s="265"/>
      <c r="F100" s="265"/>
      <c r="G100" s="265"/>
      <c r="H100" s="265"/>
      <c r="I100" s="265"/>
      <c r="J100" s="265"/>
      <c r="K100" s="265"/>
    </row>
    <row r="101" spans="2:11" x14ac:dyDescent="0.3">
      <c r="B101" s="242"/>
      <c r="C101" s="278"/>
      <c r="D101" s="240"/>
      <c r="E101" s="265"/>
      <c r="F101" s="265"/>
      <c r="G101" s="265"/>
      <c r="H101" s="265"/>
      <c r="I101" s="265"/>
      <c r="J101" s="265"/>
      <c r="K101" s="265"/>
    </row>
    <row r="102" spans="2:11" x14ac:dyDescent="0.3">
      <c r="B102" s="242"/>
      <c r="C102" s="278"/>
      <c r="D102" s="240"/>
      <c r="E102" s="265"/>
      <c r="F102" s="265"/>
      <c r="G102" s="265"/>
      <c r="H102" s="265"/>
      <c r="I102" s="265"/>
      <c r="J102" s="265"/>
      <c r="K102" s="265"/>
    </row>
    <row r="103" spans="2:11" ht="17.399999999999999" x14ac:dyDescent="0.3">
      <c r="B103" s="468" t="s">
        <v>1537</v>
      </c>
      <c r="C103" s="468"/>
      <c r="D103" s="468"/>
      <c r="E103" s="468"/>
      <c r="F103" s="468"/>
    </row>
    <row r="104" spans="2:11" ht="17.399999999999999" x14ac:dyDescent="0.3">
      <c r="B104" s="264"/>
      <c r="C104" s="279"/>
      <c r="D104" s="280"/>
      <c r="E104" s="280"/>
      <c r="F104" s="280"/>
    </row>
    <row r="105" spans="2:11" x14ac:dyDescent="0.3">
      <c r="B105" s="281" t="s">
        <v>1538</v>
      </c>
      <c r="C105" s="282" t="str">
        <f>TEXT(ROUND('Table 1-3 - Lending'!M18,1),"#,0")  &amp; " bn.DKK."</f>
        <v>402,3 bn.DKK.</v>
      </c>
      <c r="D105" s="198"/>
      <c r="E105" s="198"/>
    </row>
    <row r="106" spans="2:11" x14ac:dyDescent="0.3">
      <c r="B106" s="283" t="s">
        <v>1539</v>
      </c>
      <c r="C106" s="282" t="str">
        <f>"100%"</f>
        <v>100%</v>
      </c>
      <c r="D106" s="284"/>
      <c r="E106" s="198"/>
    </row>
    <row r="107" spans="2:11" x14ac:dyDescent="0.3">
      <c r="B107" s="283" t="s">
        <v>1540</v>
      </c>
      <c r="C107" s="282" t="s">
        <v>1541</v>
      </c>
      <c r="D107" s="198"/>
      <c r="E107" s="198"/>
    </row>
    <row r="108" spans="2:11" x14ac:dyDescent="0.3">
      <c r="B108" s="283" t="s">
        <v>1542</v>
      </c>
      <c r="C108" s="282" t="s">
        <v>1541</v>
      </c>
      <c r="D108" s="198"/>
      <c r="E108" s="198"/>
    </row>
    <row r="109" spans="2:11" x14ac:dyDescent="0.3">
      <c r="B109" s="283" t="s">
        <v>1543</v>
      </c>
      <c r="C109" s="282" t="s">
        <v>1541</v>
      </c>
      <c r="D109" s="198"/>
      <c r="E109" s="198"/>
    </row>
    <row r="110" spans="2:11" x14ac:dyDescent="0.3">
      <c r="B110" s="283" t="s">
        <v>1544</v>
      </c>
      <c r="C110" s="282" t="s">
        <v>1545</v>
      </c>
      <c r="D110" s="198"/>
      <c r="E110" s="198"/>
    </row>
    <row r="111" spans="2:11" x14ac:dyDescent="0.3">
      <c r="B111" s="283" t="s">
        <v>1546</v>
      </c>
      <c r="C111" s="282" t="s">
        <v>1545</v>
      </c>
      <c r="D111" s="198"/>
      <c r="E111" s="198"/>
    </row>
    <row r="112" spans="2:11" x14ac:dyDescent="0.3">
      <c r="B112" s="283" t="s">
        <v>1547</v>
      </c>
      <c r="C112" s="282" t="s">
        <v>1545</v>
      </c>
      <c r="D112" s="198"/>
      <c r="E112" s="198"/>
    </row>
    <row r="113" spans="2:6" x14ac:dyDescent="0.3">
      <c r="B113" s="285"/>
      <c r="C113" s="286"/>
      <c r="D113" s="198"/>
      <c r="E113" s="198"/>
    </row>
    <row r="114" spans="2:6" x14ac:dyDescent="0.3">
      <c r="D114" s="198"/>
      <c r="E114" s="198"/>
    </row>
    <row r="115" spans="2:6" ht="17.399999999999999" x14ac:dyDescent="0.3">
      <c r="B115" s="468" t="s">
        <v>1548</v>
      </c>
      <c r="C115" s="468"/>
      <c r="D115" s="468"/>
      <c r="E115" s="468"/>
      <c r="F115" s="468"/>
    </row>
    <row r="116" spans="2:6" ht="17.399999999999999" x14ac:dyDescent="0.3">
      <c r="B116" s="264"/>
      <c r="C116" s="469" t="s">
        <v>1549</v>
      </c>
      <c r="D116" s="469"/>
      <c r="E116" s="469"/>
      <c r="F116" s="469"/>
    </row>
    <row r="117" spans="2:6" x14ac:dyDescent="0.3">
      <c r="B117" s="287" t="s">
        <v>1550</v>
      </c>
      <c r="C117" s="466" t="s">
        <v>1551</v>
      </c>
      <c r="D117" s="466"/>
      <c r="E117" s="466"/>
      <c r="F117" s="466"/>
    </row>
    <row r="118" spans="2:6" x14ac:dyDescent="0.3">
      <c r="B118" s="287"/>
      <c r="C118" s="288"/>
      <c r="D118" s="288"/>
      <c r="E118" s="288"/>
      <c r="F118" s="288"/>
    </row>
    <row r="119" spans="2:6" x14ac:dyDescent="0.3">
      <c r="B119" s="289" t="s">
        <v>1552</v>
      </c>
      <c r="C119" s="467" t="s">
        <v>1499</v>
      </c>
      <c r="D119" s="467"/>
      <c r="E119" s="467"/>
      <c r="F119" s="467"/>
    </row>
    <row r="120" spans="2:6" x14ac:dyDescent="0.3">
      <c r="B120" s="290" t="s">
        <v>1553</v>
      </c>
      <c r="C120" s="273"/>
      <c r="D120" s="273"/>
      <c r="E120" s="273"/>
      <c r="F120" s="273"/>
    </row>
    <row r="121" spans="2:6" x14ac:dyDescent="0.3">
      <c r="B121" s="287"/>
      <c r="C121" s="198"/>
      <c r="D121" s="198"/>
      <c r="E121" s="198"/>
      <c r="F121" s="198"/>
    </row>
    <row r="122" spans="2:6" x14ac:dyDescent="0.3">
      <c r="B122" s="287"/>
      <c r="C122" s="198"/>
      <c r="D122" s="198"/>
      <c r="E122" s="198"/>
      <c r="F122" s="198"/>
    </row>
    <row r="123" spans="2:6" ht="15.6" x14ac:dyDescent="0.3">
      <c r="B123" s="291"/>
    </row>
    <row r="124" spans="2:6" ht="17.399999999999999" x14ac:dyDescent="0.3">
      <c r="B124" s="468" t="s">
        <v>1554</v>
      </c>
      <c r="C124" s="468"/>
      <c r="D124" s="468"/>
      <c r="E124" s="468"/>
      <c r="F124" s="468"/>
    </row>
    <row r="125" spans="2:6" ht="17.399999999999999" x14ac:dyDescent="0.3">
      <c r="B125" s="264"/>
      <c r="C125" s="469" t="s">
        <v>1549</v>
      </c>
      <c r="D125" s="469"/>
      <c r="E125" s="469"/>
      <c r="F125" s="469"/>
    </row>
    <row r="126" spans="2:6" x14ac:dyDescent="0.3">
      <c r="B126" s="292"/>
      <c r="C126" s="470" t="s">
        <v>1499</v>
      </c>
      <c r="D126" s="470"/>
      <c r="E126" s="470" t="s">
        <v>1551</v>
      </c>
      <c r="F126" s="470"/>
    </row>
    <row r="127" spans="2:6" ht="28.8" x14ac:dyDescent="0.3">
      <c r="B127" s="293" t="s">
        <v>1555</v>
      </c>
      <c r="C127" s="466" t="s">
        <v>1556</v>
      </c>
      <c r="D127" s="466"/>
      <c r="E127" s="466"/>
      <c r="F127" s="466"/>
    </row>
    <row r="128" spans="2:6" x14ac:dyDescent="0.3">
      <c r="B128" s="287" t="s">
        <v>1557</v>
      </c>
      <c r="C128" s="466" t="s">
        <v>1556</v>
      </c>
      <c r="D128" s="466"/>
      <c r="E128" s="466"/>
      <c r="F128" s="466"/>
    </row>
    <row r="129" spans="2:9" x14ac:dyDescent="0.3">
      <c r="B129" s="289" t="s">
        <v>1558</v>
      </c>
      <c r="C129" s="467"/>
      <c r="D129" s="467"/>
      <c r="E129" s="467" t="s">
        <v>1556</v>
      </c>
      <c r="F129" s="467"/>
    </row>
    <row r="130" spans="2:9" x14ac:dyDescent="0.3">
      <c r="B130" s="294" t="s">
        <v>1559</v>
      </c>
      <c r="C130" s="198"/>
      <c r="D130" s="198"/>
      <c r="E130" s="198"/>
      <c r="F130" s="198"/>
    </row>
    <row r="131" spans="2:9" x14ac:dyDescent="0.3">
      <c r="B131" s="198"/>
      <c r="C131" s="198"/>
      <c r="D131" s="198"/>
      <c r="E131" s="198"/>
      <c r="F131" s="198"/>
      <c r="I131" s="227" t="s">
        <v>1459</v>
      </c>
    </row>
    <row r="132" spans="2:9" x14ac:dyDescent="0.3">
      <c r="B132" s="198"/>
      <c r="C132" s="198"/>
      <c r="D132" s="198"/>
      <c r="E132" s="198"/>
      <c r="F132" s="198"/>
    </row>
  </sheetData>
  <mergeCells count="18">
    <mergeCell ref="C116:F116"/>
    <mergeCell ref="B5:I5"/>
    <mergeCell ref="B59:D59"/>
    <mergeCell ref="B86:E86"/>
    <mergeCell ref="B103:F103"/>
    <mergeCell ref="B115:F115"/>
    <mergeCell ref="C117:F117"/>
    <mergeCell ref="C119:F119"/>
    <mergeCell ref="B124:F124"/>
    <mergeCell ref="C125:F125"/>
    <mergeCell ref="C126:D126"/>
    <mergeCell ref="E126:F126"/>
    <mergeCell ref="C127:D127"/>
    <mergeCell ref="E127:F127"/>
    <mergeCell ref="C128:D128"/>
    <mergeCell ref="E128:F128"/>
    <mergeCell ref="C129:D129"/>
    <mergeCell ref="E129:F129"/>
  </mergeCells>
  <hyperlinks>
    <hyperlink ref="I131" location="Contents!A1" display="To Frontpage" xr:uid="{772BB4DE-B042-46AF-BB90-D924E89FA519}"/>
  </hyperlinks>
  <pageMargins left="0.70866141732283472" right="0.70866141732283472" top="0.74803149606299213" bottom="0.74803149606299213" header="0.31496062992125984" footer="0.31496062992125984"/>
  <pageSetup paperSize="9" scale="38" orientation="portrait" r:id="rId1"/>
  <headerFooter>
    <oddFooter>&amp;C&amp;1#&amp;"Calibri"&amp;10&amp;K000000Confidential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Disclaimer</vt:lpstr>
      <vt:lpstr>Introduction</vt:lpstr>
      <vt:lpstr>A. HTT General</vt:lpstr>
      <vt:lpstr>B1. HTT Mortgage Assets</vt:lpstr>
      <vt:lpstr>C. HTT Harmonised Glossary</vt:lpstr>
      <vt:lpstr>Frontpage</vt:lpstr>
      <vt:lpstr>Contents</vt:lpstr>
      <vt:lpstr>Table A - General Issuer Detail</vt:lpstr>
      <vt:lpstr>G1-G4 - Cover pool inform.</vt:lpstr>
      <vt:lpstr>Table 1-3 - Lending</vt:lpstr>
      <vt:lpstr>Table 4 - LTV</vt:lpstr>
      <vt:lpstr>Table 5 - Lending by region</vt:lpstr>
      <vt:lpstr>Table 6-8 - Lending by loantype</vt:lpstr>
      <vt:lpstr>Table 9-12 - Lending</vt:lpstr>
      <vt:lpstr>X1 Key Concepts</vt:lpstr>
      <vt:lpstr>X2 Key Concepts</vt:lpstr>
      <vt:lpstr>X3 - General explanation</vt:lpstr>
      <vt:lpstr>D. Insert Nat Trans Templ</vt:lpstr>
      <vt:lpstr>E. Optional ECB-ECAIs data</vt:lpstr>
      <vt:lpstr>Disclaimer!general_tc</vt:lpstr>
      <vt:lpstr>'A. HTT General'!Print_Area</vt:lpstr>
      <vt:lpstr>'B1. HTT Mortgage Assets'!Print_Area</vt:lpstr>
      <vt:lpstr>'C. HTT Harmonised Glossary'!Print_Area</vt:lpstr>
      <vt:lpstr>Contents!Print_Area</vt:lpstr>
      <vt:lpstr>Disclaimer!Print_Area</vt:lpstr>
      <vt:lpstr>'E. Optional ECB-ECAIs data'!Print_Area</vt:lpstr>
      <vt:lpstr>Frontpage!Print_Area</vt:lpstr>
      <vt:lpstr>'G1-G4 - Cover pool inform.'!Print_Area</vt:lpstr>
      <vt:lpstr>Introduction!Print_Area</vt:lpstr>
      <vt:lpstr>'Table 4 - LTV'!Print_Area</vt:lpstr>
      <vt:lpstr>'Table 9-12 - Lending'!Print_Area</vt:lpstr>
      <vt:lpstr>'X1 Key Concepts'!Print_Area</vt:lpstr>
      <vt:lpstr>Disclaimer!Print_Titles</vt:lpstr>
      <vt:lpstr>Disclaimer!privacy_policy</vt:lpstr>
      <vt:lpstr>Q_1</vt:lpstr>
      <vt:lpstr>Q_2</vt:lpstr>
      <vt:lpstr>Q_3</vt:lpstr>
      <vt:lpstr>Q_4</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Jurlander, Torben</cp:lastModifiedBy>
  <cp:lastPrinted>2016-05-20T08:25:54Z</cp:lastPrinted>
  <dcterms:created xsi:type="dcterms:W3CDTF">2016-04-21T08:07:20Z</dcterms:created>
  <dcterms:modified xsi:type="dcterms:W3CDTF">2020-02-05T14:07:44Z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2020-01-22T07:46:05Z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5dc90163-a590-4ba1-900f-00008052907a</vt:lpwstr>
  </property>
  <property fmtid="{D5CDD505-2E9C-101B-9397-08002B2CF9AE}" pid="8" name="MSIP_Label_400b7bbd-7ade-49ce-aa5e-23220b76cd08_ContentBits">
    <vt:lpwstr>2</vt:lpwstr>
  </property>
</Properties>
</file>